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tabRatio="39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Original designed by Kieron Piercy and Derek Moore.
Formatting and macros by Don Wagner</t>
        </r>
      </text>
    </comment>
  </commentList>
</comments>
</file>

<file path=xl/sharedStrings.xml><?xml version="1.0" encoding="utf-8"?>
<sst xmlns="http://schemas.openxmlformats.org/spreadsheetml/2006/main" count="57" uniqueCount="50">
  <si>
    <t>Bailout Duration</t>
  </si>
  <si>
    <t xml:space="preserve"> Calculations based on Van der Waals Equation compared to results from Ideal Gas Law</t>
  </si>
  <si>
    <t>Waiver: Whilst accuracy of the data has been checked by the designers, use of the programme requires the user to check the figures for accuracy.</t>
  </si>
  <si>
    <t>Percentage of Oxygen</t>
  </si>
  <si>
    <t>%</t>
  </si>
  <si>
    <r>
      <t>Be sure to re</t>
    </r>
    <r>
      <rPr>
        <sz val="10"/>
        <color indexed="10"/>
        <rFont val="Arial"/>
        <family val="2"/>
      </rPr>
      <t>calculate</t>
    </r>
    <r>
      <rPr>
        <sz val="10"/>
        <rFont val="Arial"/>
        <family val="2"/>
      </rPr>
      <t xml:space="preserve"> if you change your data input.</t>
    </r>
  </si>
  <si>
    <t>THESE FIGURES ARE FOR ILLUSTRATION PURPOSES ONLY</t>
  </si>
  <si>
    <t>Percentage of Nitrogen</t>
  </si>
  <si>
    <t>Decimal Percent</t>
  </si>
  <si>
    <t>a</t>
  </si>
  <si>
    <t>b</t>
  </si>
  <si>
    <t>a of mix</t>
  </si>
  <si>
    <t>b of mix</t>
  </si>
  <si>
    <t>Percentage of Helium</t>
  </si>
  <si>
    <r>
      <t>O</t>
    </r>
    <r>
      <rPr>
        <sz val="6"/>
        <rFont val="Arial"/>
        <family val="2"/>
      </rPr>
      <t>2</t>
    </r>
  </si>
  <si>
    <t>Cylinder Floodable Volume</t>
  </si>
  <si>
    <t>Litres</t>
  </si>
  <si>
    <r>
      <t>N</t>
    </r>
    <r>
      <rPr>
        <sz val="6"/>
        <rFont val="Arial"/>
        <family val="2"/>
      </rPr>
      <t>2</t>
    </r>
  </si>
  <si>
    <t>Cylinder Pressure</t>
  </si>
  <si>
    <t>Bar</t>
  </si>
  <si>
    <t>He</t>
  </si>
  <si>
    <t>R =</t>
  </si>
  <si>
    <t>Water Temperature</t>
  </si>
  <si>
    <t>°C</t>
  </si>
  <si>
    <r>
      <t xml:space="preserve">°K = </t>
    </r>
    <r>
      <rPr>
        <sz val="10"/>
        <rFont val="Arial"/>
        <family val="2"/>
      </rPr>
      <t>Temperature Absolute</t>
    </r>
  </si>
  <si>
    <t>n =</t>
  </si>
  <si>
    <t>Depth in Metres</t>
  </si>
  <si>
    <t>Metres</t>
  </si>
  <si>
    <t>( P + n2a / v2 ) ( v – nb ) = nRT</t>
  </si>
  <si>
    <t>Breathing Rate Litres per Minute</t>
  </si>
  <si>
    <t>l/min.</t>
  </si>
  <si>
    <t>Note:</t>
  </si>
  <si>
    <t>Cylinder Pressure in Bar</t>
  </si>
  <si>
    <t>Ideal Gas Laws give a Free Gas Volume of the Cylinder as:</t>
  </si>
  <si>
    <t>Cylinder Volume in Litres</t>
  </si>
  <si>
    <t xml:space="preserve">Litres </t>
  </si>
  <si>
    <t>Van der Waals equation gives a FGV of the Cylinder as:</t>
  </si>
  <si>
    <t>Ideal Gas Law Bailout Duration in Minutes</t>
  </si>
  <si>
    <t>Minutes</t>
  </si>
  <si>
    <t>Percentage of FGV compared to the Ideal Gas Laws:</t>
  </si>
  <si>
    <t>Exact Duration of Gas in Minutes</t>
  </si>
  <si>
    <t>Using Van der Waals Equation</t>
  </si>
  <si>
    <r>
      <t xml:space="preserve">ACTUAL DURATION </t>
    </r>
    <r>
      <rPr>
        <i/>
        <sz val="10"/>
        <color indexed="9"/>
        <rFont val="Arial"/>
        <family val="2"/>
      </rPr>
      <t>(assuming breathing rate remains constant)</t>
    </r>
  </si>
  <si>
    <t>Van der Walls Equation Applied to Bailout Duration at various depths to 250 Metres at Pressures up to 300 Bar</t>
  </si>
  <si>
    <t>Cylinder Volume</t>
  </si>
  <si>
    <t>Breathing Rate  Litre/min</t>
  </si>
  <si>
    <t>Usable Breathing Gas Expressed in Minutes</t>
  </si>
  <si>
    <t>MSW</t>
  </si>
  <si>
    <t>BAR</t>
  </si>
  <si>
    <r>
      <t>Enter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values here in the blue boxes: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</si>
</sst>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[$-C09]dddd\,\ d\ mmmm\ yyyy"/>
    <numFmt numFmtId="172" formatCode="[$-409]h:mm:ss\ AM/PM"/>
  </numFmts>
  <fonts count="48">
    <font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8"/>
      <name val="Arial"/>
      <family val="2"/>
    </font>
    <font>
      <sz val="6"/>
      <name val="Arial"/>
      <family val="2"/>
    </font>
    <font>
      <i/>
      <sz val="10"/>
      <name val="CGOmega-BoldItalic"/>
      <family val="2"/>
    </font>
    <font>
      <sz val="1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0"/>
      <color indexed="10"/>
      <name val="Verdana"/>
      <family val="0"/>
    </font>
    <font>
      <b/>
      <sz val="14"/>
      <color indexed="8"/>
      <name val="Arial Rounded MT Bold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2" borderId="1" applyNumberFormat="0" applyAlignment="0" applyProtection="0"/>
    <xf numFmtId="0" fontId="30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4" borderId="7" applyNumberFormat="0" applyFont="0" applyAlignment="0" applyProtection="0"/>
    <xf numFmtId="0" fontId="39" fillId="2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19" borderId="10" xfId="0" applyFont="1" applyFill="1" applyBorder="1" applyAlignment="1" applyProtection="1">
      <alignment horizontal="center"/>
      <protection/>
    </xf>
    <xf numFmtId="1" fontId="10" fillId="19" borderId="10" xfId="0" applyNumberFormat="1" applyFont="1" applyFill="1" applyBorder="1" applyAlignment="1" applyProtection="1">
      <alignment horizontal="center"/>
      <protection/>
    </xf>
    <xf numFmtId="0" fontId="10" fillId="19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" fontId="21" fillId="0" borderId="10" xfId="0" applyNumberFormat="1" applyFont="1" applyFill="1" applyBorder="1" applyAlignment="1" applyProtection="1">
      <alignment horizontal="center"/>
      <protection/>
    </xf>
    <xf numFmtId="170" fontId="16" fillId="2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170" fontId="16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6" fillId="20" borderId="12" xfId="0" applyNumberFormat="1" applyFont="1" applyFill="1" applyBorder="1" applyAlignment="1" applyProtection="1">
      <alignment horizontal="center" vertical="center"/>
      <protection/>
    </xf>
    <xf numFmtId="0" fontId="6" fillId="20" borderId="13" xfId="0" applyFont="1" applyFill="1" applyBorder="1" applyAlignment="1" applyProtection="1">
      <alignment vertical="center"/>
      <protection/>
    </xf>
    <xf numFmtId="2" fontId="6" fillId="20" borderId="14" xfId="0" applyNumberFormat="1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vertical="center"/>
      <protection/>
    </xf>
    <xf numFmtId="1" fontId="6" fillId="20" borderId="16" xfId="0" applyNumberFormat="1" applyFont="1" applyFill="1" applyBorder="1" applyAlignment="1" applyProtection="1">
      <alignment horizontal="center" vertical="center"/>
      <protection/>
    </xf>
    <xf numFmtId="0" fontId="6" fillId="20" borderId="17" xfId="0" applyFont="1" applyFill="1" applyBorder="1" applyAlignment="1" applyProtection="1">
      <alignment vertical="center"/>
      <protection/>
    </xf>
    <xf numFmtId="0" fontId="11" fillId="20" borderId="18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horizontal="right" vertical="center"/>
      <protection/>
    </xf>
    <xf numFmtId="0" fontId="11" fillId="21" borderId="18" xfId="0" applyFont="1" applyFill="1" applyBorder="1" applyAlignment="1" applyProtection="1">
      <alignment horizontal="center" vertical="center"/>
      <protection/>
    </xf>
    <xf numFmtId="0" fontId="0" fillId="22" borderId="18" xfId="0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170" fontId="6" fillId="20" borderId="18" xfId="0" applyNumberFormat="1" applyFont="1" applyFill="1" applyBorder="1" applyAlignment="1" applyProtection="1">
      <alignment horizontal="center" vertical="center"/>
      <protection/>
    </xf>
    <xf numFmtId="170" fontId="22" fillId="2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6" fillId="20" borderId="18" xfId="0" applyFont="1" applyFill="1" applyBorder="1" applyAlignment="1" applyProtection="1">
      <alignment horizontal="center" vertical="center"/>
      <protection/>
    </xf>
    <xf numFmtId="1" fontId="6" fillId="20" borderId="19" xfId="0" applyNumberFormat="1" applyFont="1" applyFill="1" applyBorder="1" applyAlignment="1" applyProtection="1">
      <alignment horizontal="center" vertical="center"/>
      <protection/>
    </xf>
    <xf numFmtId="170" fontId="6" fillId="20" borderId="20" xfId="0" applyNumberFormat="1" applyFont="1" applyFill="1" applyBorder="1" applyAlignment="1" applyProtection="1">
      <alignment horizontal="center" vertical="center"/>
      <protection/>
    </xf>
    <xf numFmtId="0" fontId="1" fillId="24" borderId="21" xfId="0" applyFont="1" applyFill="1" applyBorder="1" applyAlignment="1" applyProtection="1">
      <alignment horizontal="center"/>
      <protection/>
    </xf>
    <xf numFmtId="0" fontId="1" fillId="24" borderId="22" xfId="0" applyFont="1" applyFill="1" applyBorder="1" applyAlignment="1" applyProtection="1">
      <alignment horizontal="center"/>
      <protection/>
    </xf>
    <xf numFmtId="0" fontId="1" fillId="24" borderId="2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24" borderId="24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26" borderId="18" xfId="0" applyFont="1" applyFill="1" applyBorder="1" applyAlignment="1" applyProtection="1">
      <alignment horizontal="center" vertical="center"/>
      <protection/>
    </xf>
    <xf numFmtId="0" fontId="11" fillId="27" borderId="18" xfId="0" applyFont="1" applyFill="1" applyBorder="1" applyAlignment="1" applyProtection="1">
      <alignment horizontal="center" vertical="center"/>
      <protection/>
    </xf>
    <xf numFmtId="0" fontId="0" fillId="21" borderId="18" xfId="0" applyFont="1" applyFill="1" applyBorder="1" applyAlignment="1" applyProtection="1">
      <alignment horizontal="center" vertical="center"/>
      <protection/>
    </xf>
    <xf numFmtId="0" fontId="0" fillId="26" borderId="18" xfId="0" applyFont="1" applyFill="1" applyBorder="1" applyAlignment="1" applyProtection="1">
      <alignment horizontal="center" vertical="center"/>
      <protection/>
    </xf>
    <xf numFmtId="0" fontId="4" fillId="23" borderId="18" xfId="0" applyFont="1" applyFill="1" applyBorder="1" applyAlignment="1" applyProtection="1">
      <alignment horizontal="center" vertical="center" wrapText="1"/>
      <protection/>
    </xf>
    <xf numFmtId="0" fontId="0" fillId="28" borderId="27" xfId="0" applyFont="1" applyFill="1" applyBorder="1" applyAlignment="1" applyProtection="1">
      <alignment horizontal="center"/>
      <protection/>
    </xf>
    <xf numFmtId="0" fontId="0" fillId="28" borderId="28" xfId="0" applyFont="1" applyFill="1" applyBorder="1" applyAlignment="1" applyProtection="1">
      <alignment horizontal="center"/>
      <protection/>
    </xf>
    <xf numFmtId="0" fontId="0" fillId="28" borderId="29" xfId="0" applyFont="1" applyFill="1" applyBorder="1" applyAlignment="1" applyProtection="1">
      <alignment horizontal="center"/>
      <protection/>
    </xf>
    <xf numFmtId="0" fontId="0" fillId="21" borderId="30" xfId="0" applyFont="1" applyFill="1" applyBorder="1" applyAlignment="1" applyProtection="1">
      <alignment horizontal="center" vertical="center" wrapText="1"/>
      <protection/>
    </xf>
    <xf numFmtId="0" fontId="0" fillId="21" borderId="31" xfId="0" applyFont="1" applyFill="1" applyBorder="1" applyAlignment="1" applyProtection="1">
      <alignment horizontal="center" vertical="center" wrapText="1"/>
      <protection/>
    </xf>
    <xf numFmtId="0" fontId="0" fillId="21" borderId="32" xfId="0" applyFont="1" applyFill="1" applyBorder="1" applyAlignment="1" applyProtection="1">
      <alignment horizontal="center" vertical="center" wrapText="1"/>
      <protection/>
    </xf>
    <xf numFmtId="0" fontId="0" fillId="21" borderId="33" xfId="0" applyFont="1" applyFill="1" applyBorder="1" applyAlignment="1" applyProtection="1">
      <alignment horizontal="center" vertical="center" wrapText="1"/>
      <protection/>
    </xf>
    <xf numFmtId="0" fontId="0" fillId="21" borderId="34" xfId="0" applyFont="1" applyFill="1" applyBorder="1" applyAlignment="1" applyProtection="1">
      <alignment horizontal="center" vertical="center" wrapText="1"/>
      <protection/>
    </xf>
    <xf numFmtId="0" fontId="0" fillId="21" borderId="35" xfId="0" applyFont="1" applyFill="1" applyBorder="1" applyAlignment="1" applyProtection="1">
      <alignment horizontal="center" vertical="center" wrapText="1"/>
      <protection/>
    </xf>
    <xf numFmtId="0" fontId="10" fillId="20" borderId="18" xfId="0" applyFont="1" applyFill="1" applyBorder="1" applyAlignment="1" applyProtection="1">
      <alignment horizontal="center" vertical="center"/>
      <protection/>
    </xf>
    <xf numFmtId="0" fontId="16" fillId="19" borderId="18" xfId="0" applyFont="1" applyFill="1" applyBorder="1" applyAlignment="1" applyProtection="1">
      <alignment horizontal="center"/>
      <protection/>
    </xf>
    <xf numFmtId="0" fontId="16" fillId="19" borderId="16" xfId="0" applyFont="1" applyFill="1" applyBorder="1" applyAlignment="1" applyProtection="1">
      <alignment horizontal="center"/>
      <protection/>
    </xf>
    <xf numFmtId="0" fontId="0" fillId="29" borderId="18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28" borderId="18" xfId="0" applyFont="1" applyFill="1" applyBorder="1" applyAlignment="1" applyProtection="1">
      <alignment horizontal="center"/>
      <protection/>
    </xf>
    <xf numFmtId="0" fontId="9" fillId="30" borderId="18" xfId="0" applyFont="1" applyFill="1" applyBorder="1" applyAlignment="1" applyProtection="1">
      <alignment horizontal="center" vertical="center"/>
      <protection/>
    </xf>
    <xf numFmtId="0" fontId="14" fillId="22" borderId="1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8" fillId="31" borderId="21" xfId="0" applyFont="1" applyFill="1" applyBorder="1" applyAlignment="1" applyProtection="1">
      <alignment horizontal="center"/>
      <protection/>
    </xf>
    <xf numFmtId="0" fontId="18" fillId="31" borderId="22" xfId="0" applyFont="1" applyFill="1" applyBorder="1" applyAlignment="1" applyProtection="1">
      <alignment horizontal="center"/>
      <protection/>
    </xf>
    <xf numFmtId="0" fontId="18" fillId="31" borderId="23" xfId="0" applyFont="1" applyFill="1" applyBorder="1" applyAlignment="1" applyProtection="1">
      <alignment horizontal="center"/>
      <protection/>
    </xf>
    <xf numFmtId="0" fontId="18" fillId="31" borderId="24" xfId="0" applyFont="1" applyFill="1" applyBorder="1" applyAlignment="1" applyProtection="1">
      <alignment horizontal="center" vertical="center"/>
      <protection/>
    </xf>
    <xf numFmtId="0" fontId="18" fillId="31" borderId="25" xfId="0" applyFont="1" applyFill="1" applyBorder="1" applyAlignment="1" applyProtection="1">
      <alignment horizontal="center" vertical="center"/>
      <protection/>
    </xf>
    <xf numFmtId="0" fontId="18" fillId="31" borderId="26" xfId="0" applyFont="1" applyFill="1" applyBorder="1" applyAlignment="1" applyProtection="1">
      <alignment horizontal="center" vertical="center"/>
      <protection/>
    </xf>
    <xf numFmtId="0" fontId="18" fillId="32" borderId="27" xfId="0" applyFont="1" applyFill="1" applyBorder="1" applyAlignment="1" applyProtection="1">
      <alignment horizontal="center" vertical="center"/>
      <protection/>
    </xf>
    <xf numFmtId="0" fontId="18" fillId="32" borderId="28" xfId="0" applyFont="1" applyFill="1" applyBorder="1" applyAlignment="1" applyProtection="1">
      <alignment horizontal="center" vertical="center"/>
      <protection/>
    </xf>
    <xf numFmtId="0" fontId="18" fillId="32" borderId="29" xfId="0" applyFont="1" applyFill="1" applyBorder="1" applyAlignment="1" applyProtection="1">
      <alignment horizontal="center" vertical="center"/>
      <protection/>
    </xf>
    <xf numFmtId="0" fontId="8" fillId="19" borderId="27" xfId="0" applyFont="1" applyFill="1" applyBorder="1" applyAlignment="1" applyProtection="1">
      <alignment horizontal="center" vertical="center"/>
      <protection/>
    </xf>
    <xf numFmtId="0" fontId="8" fillId="19" borderId="28" xfId="0" applyFont="1" applyFill="1" applyBorder="1" applyAlignment="1" applyProtection="1">
      <alignment horizontal="center" vertical="center"/>
      <protection/>
    </xf>
    <xf numFmtId="0" fontId="8" fillId="19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18</xdr:row>
      <xdr:rowOff>66675</xdr:rowOff>
    </xdr:from>
    <xdr:to>
      <xdr:col>7</xdr:col>
      <xdr:colOff>390525</xdr:colOff>
      <xdr:row>18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3714750" y="3619500"/>
          <a:ext cx="923925" cy="152400"/>
        </a:xfrm>
        <a:prstGeom prst="lef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9525</xdr:rowOff>
    </xdr:from>
    <xdr:to>
      <xdr:col>19</xdr:col>
      <xdr:colOff>142875</xdr:colOff>
      <xdr:row>18</xdr:row>
      <xdr:rowOff>180975</xdr:rowOff>
    </xdr:to>
    <xdr:sp>
      <xdr:nvSpPr>
        <xdr:cNvPr id="2" name="Rectangle 7"/>
        <xdr:cNvSpPr>
          <a:spLocks/>
        </xdr:cNvSpPr>
      </xdr:nvSpPr>
      <xdr:spPr>
        <a:xfrm>
          <a:off x="9220200" y="1866900"/>
          <a:ext cx="2371725" cy="1866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 the buttons below to lock or unlock the depth and pressure column.  Then simply use the scroll bars to view the data of interest.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Hint:</a:t>
          </a:r>
          <a:r>
            <a:rPr lang="en-US" cap="none" sz="1000" b="0" i="0" u="none" baseline="0">
              <a:solidFill>
                <a:srgbClr val="000000"/>
              </a:solidFill>
            </a:rPr>
            <a:t> First scroll part way
</a:t>
          </a:r>
          <a:r>
            <a:rPr lang="en-US" cap="none" sz="1000" b="0" i="0" u="none" baseline="0">
              <a:solidFill>
                <a:srgbClr val="000000"/>
              </a:solidFill>
            </a:rPr>
            <a:t>down the page to maximize
</a:t>
          </a:r>
          <a:r>
            <a:rPr lang="en-US" cap="none" sz="1000" b="0" i="0" u="none" baseline="0">
              <a:solidFill>
                <a:srgbClr val="000000"/>
              </a:solidFill>
            </a:rPr>
            <a:t>the view of the Bailout Duration
</a:t>
          </a:r>
          <a:r>
            <a:rPr lang="en-US" cap="none" sz="1000" b="0" i="0" u="none" baseline="0">
              <a:solidFill>
                <a:srgbClr val="000000"/>
              </a:solidFill>
            </a:rPr>
            <a:t>table.</a:t>
          </a:r>
        </a:p>
      </xdr:txBody>
    </xdr:sp>
    <xdr:clientData/>
  </xdr:twoCellAnchor>
  <xdr:oneCellAnchor>
    <xdr:from>
      <xdr:col>15</xdr:col>
      <xdr:colOff>171450</xdr:colOff>
      <xdr:row>2</xdr:row>
      <xdr:rowOff>38100</xdr:rowOff>
    </xdr:from>
    <xdr:ext cx="1514475" cy="323850"/>
    <xdr:sp>
      <xdr:nvSpPr>
        <xdr:cNvPr id="3" name="TextBox 7"/>
        <xdr:cNvSpPr txBox="1">
          <a:spLocks noChangeArrowheads="1"/>
        </xdr:cNvSpPr>
      </xdr:nvSpPr>
      <xdr:spPr>
        <a:xfrm>
          <a:off x="9220200" y="619125"/>
          <a:ext cx="1514475" cy="3238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Instructions</a:t>
          </a:r>
          <a:r>
            <a:rPr lang="en-US" cap="none" sz="1400" b="1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:</a:t>
          </a:r>
        </a:p>
      </xdr:txBody>
    </xdr:sp>
    <xdr:clientData/>
  </xdr:oneCellAnchor>
  <xdr:twoCellAnchor>
    <xdr:from>
      <xdr:col>15</xdr:col>
      <xdr:colOff>180975</xdr:colOff>
      <xdr:row>4</xdr:row>
      <xdr:rowOff>142875</xdr:rowOff>
    </xdr:from>
    <xdr:to>
      <xdr:col>19</xdr:col>
      <xdr:colOff>228600</xdr:colOff>
      <xdr:row>7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229725" y="1076325"/>
          <a:ext cx="2447925" cy="4762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Enter your data in blue boxes;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Mouse click on the calculate button;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90"/>
  <sheetViews>
    <sheetView showGridLines="0" showRowColHeaders="0" tabSelected="1" workbookViewId="0" topLeftCell="A1">
      <selection activeCell="D12" sqref="D12"/>
    </sheetView>
  </sheetViews>
  <sheetFormatPr defaultColWidth="9.00390625" defaultRowHeight="13.5" customHeight="1" outlineLevelRow="1"/>
  <cols>
    <col min="1" max="1" width="9.00390625" style="1" customWidth="1"/>
    <col min="2" max="2" width="9.7109375" style="1" customWidth="1"/>
    <col min="3" max="16384" width="9.00390625" style="1" customWidth="1"/>
  </cols>
  <sheetData>
    <row r="1" spans="1:21" ht="27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R1" s="43"/>
      <c r="S1" s="43"/>
      <c r="T1" s="43"/>
      <c r="U1" s="43"/>
    </row>
    <row r="2" spans="1:22" ht="18.7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R2" s="57"/>
      <c r="S2" s="57"/>
      <c r="T2" s="57"/>
      <c r="U2" s="57"/>
      <c r="V2" s="57"/>
    </row>
    <row r="3" spans="1:20" s="3" customFormat="1" ht="12.7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T3" s="43"/>
    </row>
    <row r="4" spans="1:5" ht="15" customHeight="1">
      <c r="A4" s="55" t="s">
        <v>49</v>
      </c>
      <c r="B4" s="55"/>
      <c r="C4" s="55"/>
      <c r="D4" s="55"/>
      <c r="E4" s="4"/>
    </row>
    <row r="5" spans="1:15" ht="12.75" customHeight="1">
      <c r="A5" s="56" t="s">
        <v>3</v>
      </c>
      <c r="B5" s="56"/>
      <c r="C5" s="56"/>
      <c r="D5" s="37">
        <v>7</v>
      </c>
      <c r="E5" s="21" t="s">
        <v>4</v>
      </c>
      <c r="F5" s="66" t="s">
        <v>5</v>
      </c>
      <c r="G5" s="67"/>
      <c r="H5" s="68"/>
      <c r="J5" s="72" t="s">
        <v>6</v>
      </c>
      <c r="K5" s="72"/>
      <c r="L5" s="72"/>
      <c r="M5" s="72"/>
      <c r="N5" s="72"/>
      <c r="O5" s="72"/>
    </row>
    <row r="6" spans="1:15" ht="15" customHeight="1">
      <c r="A6" s="59" t="s">
        <v>7</v>
      </c>
      <c r="B6" s="59"/>
      <c r="C6" s="59"/>
      <c r="D6" s="37">
        <v>0</v>
      </c>
      <c r="E6" s="21" t="s">
        <v>4</v>
      </c>
      <c r="F6" s="69"/>
      <c r="G6" s="70"/>
      <c r="H6" s="71"/>
      <c r="J6" s="60" t="s">
        <v>8</v>
      </c>
      <c r="K6" s="60"/>
      <c r="L6" s="29" t="s">
        <v>9</v>
      </c>
      <c r="M6" s="29" t="s">
        <v>10</v>
      </c>
      <c r="N6" s="30" t="s">
        <v>11</v>
      </c>
      <c r="O6" s="30" t="s">
        <v>12</v>
      </c>
    </row>
    <row r="7" spans="1:15" ht="15" customHeight="1">
      <c r="A7" s="79" t="s">
        <v>13</v>
      </c>
      <c r="B7" s="79"/>
      <c r="C7" s="79"/>
      <c r="D7" s="37">
        <v>93</v>
      </c>
      <c r="E7" s="21" t="s">
        <v>4</v>
      </c>
      <c r="F7" s="6"/>
      <c r="G7" s="6"/>
      <c r="H7" s="6"/>
      <c r="J7" s="31">
        <f>D5/100</f>
        <v>0.07</v>
      </c>
      <c r="K7" s="31" t="s">
        <v>14</v>
      </c>
      <c r="L7" s="29">
        <v>1.3820000000000001</v>
      </c>
      <c r="M7" s="29">
        <v>0.03186</v>
      </c>
      <c r="N7" s="30">
        <f>SQRT(L7*L7)*J7*J7+SQRT(L7*L8)*J7*J8+SQRT(L7*L9)*J7*J9+SQRT(L8*L7)*J8*J7+SQRT(L8*L8)*J8*J8+SQRT(L8*L9)*J8*J9+SQRT(L9*L7)*J9*J7+SQRT(L9*L8)*J9*J8+SQRT(L9*L9)*J9*J9</f>
        <v>0.06516836188345196</v>
      </c>
      <c r="O7" s="30">
        <f>SQRT(M7*M7)*J7*J7+SQRT(M7*M8)*J7*J8+SQRT(M7*M9)*J7*J9+SQRT(M8*M7)*J8*J7+SQRT(M8*M8)*J8*J8+SQRT(M8*M9)*J8*J9+SQRT(M9*M7)*J9*J7+SQRT(M9*M8)*J9*J8+SQRT(M9*M9)*J9*J9</f>
        <v>0.024326007973731998</v>
      </c>
    </row>
    <row r="8" spans="1:18" ht="15" customHeight="1">
      <c r="A8" s="58" t="s">
        <v>15</v>
      </c>
      <c r="B8" s="58"/>
      <c r="C8" s="58"/>
      <c r="D8" s="37">
        <v>14</v>
      </c>
      <c r="E8" s="21" t="s">
        <v>16</v>
      </c>
      <c r="F8" s="6"/>
      <c r="G8" s="6"/>
      <c r="H8" s="6"/>
      <c r="J8" s="31">
        <f>D6/100</f>
        <v>0</v>
      </c>
      <c r="K8" s="31" t="s">
        <v>17</v>
      </c>
      <c r="L8" s="29">
        <v>1.37</v>
      </c>
      <c r="M8" s="29">
        <v>0.038700000000000005</v>
      </c>
      <c r="N8" s="30"/>
      <c r="O8" s="30"/>
      <c r="P8" s="2"/>
      <c r="Q8" s="5"/>
      <c r="R8" s="5"/>
    </row>
    <row r="9" spans="1:20" ht="15" customHeight="1">
      <c r="A9" s="58" t="s">
        <v>18</v>
      </c>
      <c r="B9" s="58"/>
      <c r="C9" s="58"/>
      <c r="D9" s="37">
        <v>300</v>
      </c>
      <c r="E9" s="21" t="s">
        <v>19</v>
      </c>
      <c r="F9" s="40"/>
      <c r="G9" s="39"/>
      <c r="H9" s="38"/>
      <c r="J9" s="31">
        <f>D7/100</f>
        <v>0.93</v>
      </c>
      <c r="K9" s="31" t="s">
        <v>20</v>
      </c>
      <c r="L9" s="29">
        <v>0.0346</v>
      </c>
      <c r="M9" s="29">
        <v>0.0238</v>
      </c>
      <c r="N9" s="32" t="s">
        <v>21</v>
      </c>
      <c r="O9" s="33">
        <v>0.083144</v>
      </c>
      <c r="P9"/>
      <c r="Q9"/>
      <c r="R9" s="5"/>
      <c r="S9" s="50"/>
      <c r="T9" s="50"/>
    </row>
    <row r="10" spans="1:18" ht="15" customHeight="1">
      <c r="A10" s="58" t="s">
        <v>22</v>
      </c>
      <c r="B10" s="58"/>
      <c r="C10" s="58"/>
      <c r="D10" s="37">
        <v>5</v>
      </c>
      <c r="E10" s="21" t="s">
        <v>23</v>
      </c>
      <c r="F10" s="38"/>
      <c r="G10" s="39"/>
      <c r="H10" s="39"/>
      <c r="J10" s="34">
        <f>D10+273</f>
        <v>278</v>
      </c>
      <c r="K10" s="80" t="s">
        <v>24</v>
      </c>
      <c r="L10" s="80"/>
      <c r="M10" s="80"/>
      <c r="N10" s="32" t="s">
        <v>25</v>
      </c>
      <c r="O10" s="35">
        <v>130.6793513914513</v>
      </c>
      <c r="P10"/>
      <c r="Q10"/>
      <c r="R10" s="5"/>
    </row>
    <row r="11" spans="1:18" ht="15" customHeight="1" outlineLevel="1">
      <c r="A11" s="61" t="s">
        <v>26</v>
      </c>
      <c r="B11" s="61"/>
      <c r="C11" s="61"/>
      <c r="D11" s="37">
        <v>117</v>
      </c>
      <c r="E11" s="22" t="s">
        <v>27</v>
      </c>
      <c r="F11" s="21"/>
      <c r="J11" s="62" t="s">
        <v>28</v>
      </c>
      <c r="K11" s="62"/>
      <c r="L11" s="62"/>
      <c r="M11" s="62"/>
      <c r="N11" s="62"/>
      <c r="O11" s="36">
        <f>(D9+(O10*O10*N7)/(D8*D8))*(D8-(O10*O7))-O10*O9*J10</f>
        <v>287.2432722818753</v>
      </c>
      <c r="P11"/>
      <c r="Q11"/>
      <c r="R11" s="5"/>
    </row>
    <row r="12" spans="1:18" ht="15" customHeight="1" outlineLevel="1">
      <c r="A12" s="61" t="s">
        <v>29</v>
      </c>
      <c r="B12" s="61"/>
      <c r="C12" s="61"/>
      <c r="D12" s="37">
        <v>42.5</v>
      </c>
      <c r="E12" s="22" t="s">
        <v>30</v>
      </c>
      <c r="P12" s="8"/>
      <c r="Q12" s="5"/>
      <c r="R12" s="5"/>
    </row>
    <row r="13" spans="4:8" ht="15" customHeight="1" outlineLevel="1">
      <c r="D13" s="21"/>
      <c r="H13" s="9" t="s">
        <v>31</v>
      </c>
    </row>
    <row r="14" spans="1:20" ht="15" customHeight="1" outlineLevel="1">
      <c r="A14" s="75" t="s">
        <v>32</v>
      </c>
      <c r="B14" s="75"/>
      <c r="C14" s="75"/>
      <c r="D14" s="44">
        <f>D9</f>
        <v>300</v>
      </c>
      <c r="E14" s="7" t="s">
        <v>19</v>
      </c>
      <c r="H14" s="73" t="s">
        <v>33</v>
      </c>
      <c r="I14" s="73"/>
      <c r="J14" s="73"/>
      <c r="K14" s="73"/>
      <c r="L14" s="73"/>
      <c r="M14" s="74"/>
      <c r="N14" s="23">
        <f>D9*D8</f>
        <v>4200</v>
      </c>
      <c r="O14" s="24" t="s">
        <v>16</v>
      </c>
      <c r="P14" s="8"/>
      <c r="Q14" s="5"/>
      <c r="R14" s="5"/>
      <c r="S14" s="5"/>
      <c r="T14" s="5"/>
    </row>
    <row r="15" spans="1:20" ht="15" customHeight="1" outlineLevel="1">
      <c r="A15" s="75" t="s">
        <v>34</v>
      </c>
      <c r="B15" s="75"/>
      <c r="C15" s="75"/>
      <c r="D15" s="44">
        <f>D8</f>
        <v>14</v>
      </c>
      <c r="E15" s="7" t="s">
        <v>35</v>
      </c>
      <c r="H15" s="76" t="s">
        <v>36</v>
      </c>
      <c r="I15" s="76"/>
      <c r="J15" s="76"/>
      <c r="K15" s="76"/>
      <c r="L15" s="76"/>
      <c r="M15" s="77"/>
      <c r="N15" s="27">
        <f>O10*O9*J10</f>
        <v>3020.526709801249</v>
      </c>
      <c r="O15" s="28" t="s">
        <v>16</v>
      </c>
      <c r="P15" s="8"/>
      <c r="Q15" s="5"/>
      <c r="R15" s="5"/>
      <c r="S15" s="5"/>
      <c r="T15" s="5"/>
    </row>
    <row r="16" spans="1:20" ht="15" customHeight="1" outlineLevel="1">
      <c r="A16" s="78" t="s">
        <v>37</v>
      </c>
      <c r="B16" s="78"/>
      <c r="C16" s="78"/>
      <c r="D16" s="78"/>
      <c r="E16" s="41">
        <f>(($D14-(((D$11+10)/10)+10))*$D$15)/($D$12*((D$11+10)/10))</f>
        <v>7.192589161648912</v>
      </c>
      <c r="F16" s="10" t="s">
        <v>38</v>
      </c>
      <c r="H16" s="76" t="s">
        <v>39</v>
      </c>
      <c r="I16" s="76"/>
      <c r="J16" s="76"/>
      <c r="K16" s="76"/>
      <c r="L16" s="76"/>
      <c r="M16" s="77"/>
      <c r="N16" s="25">
        <f>N15/N14*100</f>
        <v>71.91730261431546</v>
      </c>
      <c r="O16" s="26" t="s">
        <v>4</v>
      </c>
      <c r="P16" s="8"/>
      <c r="Q16" s="5"/>
      <c r="R16" s="5"/>
      <c r="S16" s="5"/>
      <c r="T16" s="5"/>
    </row>
    <row r="17" spans="16:20" ht="15" customHeight="1" outlineLevel="1">
      <c r="P17" s="11"/>
      <c r="Q17" s="5"/>
      <c r="R17" s="5"/>
      <c r="S17" s="5"/>
      <c r="T17" s="5"/>
    </row>
    <row r="18" spans="1:4" ht="13.5" customHeight="1">
      <c r="A18" s="82" t="s">
        <v>40</v>
      </c>
      <c r="B18" s="83"/>
      <c r="C18" s="83"/>
      <c r="D18" s="84"/>
    </row>
    <row r="19" spans="1:15" ht="18.75" customHeight="1">
      <c r="A19" s="85" t="s">
        <v>41</v>
      </c>
      <c r="B19" s="86"/>
      <c r="C19" s="86"/>
      <c r="D19" s="87"/>
      <c r="E19" s="42">
        <f>(($D14-(((D$11+10)/10)+10))*$D$15)/($D$12*((D$11+10)/10)*100/N16)</f>
        <v>5.172716113187503</v>
      </c>
      <c r="F19" s="10" t="s">
        <v>38</v>
      </c>
      <c r="I19" s="88" t="s">
        <v>42</v>
      </c>
      <c r="J19" s="89"/>
      <c r="K19" s="89"/>
      <c r="L19" s="89"/>
      <c r="M19" s="89"/>
      <c r="N19" s="89"/>
      <c r="O19" s="90"/>
    </row>
    <row r="20" ht="12.75" customHeight="1"/>
    <row r="21" spans="2:14" ht="20.25" customHeight="1">
      <c r="B21" s="91" t="s">
        <v>43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</row>
    <row r="22" spans="2:14" ht="13.5" customHeight="1">
      <c r="B22" s="63" t="s">
        <v>44</v>
      </c>
      <c r="C22" s="64"/>
      <c r="D22" s="64"/>
      <c r="E22" s="45">
        <f>D15</f>
        <v>14</v>
      </c>
      <c r="K22" s="63" t="s">
        <v>45</v>
      </c>
      <c r="L22" s="64"/>
      <c r="M22" s="65"/>
      <c r="N22" s="46">
        <f>D12</f>
        <v>42.5</v>
      </c>
    </row>
    <row r="23" spans="6:10" ht="13.5" customHeight="1">
      <c r="F23" s="81" t="s">
        <v>46</v>
      </c>
      <c r="G23" s="81"/>
      <c r="H23" s="81"/>
      <c r="I23" s="81"/>
      <c r="J23" s="81"/>
    </row>
    <row r="24" spans="1:51" ht="13.5" customHeight="1">
      <c r="A24" s="12" t="s">
        <v>47</v>
      </c>
      <c r="B24" s="12">
        <v>5</v>
      </c>
      <c r="C24" s="12">
        <v>10</v>
      </c>
      <c r="D24" s="12">
        <v>15</v>
      </c>
      <c r="E24" s="13">
        <v>20</v>
      </c>
      <c r="F24" s="14">
        <v>25</v>
      </c>
      <c r="G24" s="13">
        <v>30</v>
      </c>
      <c r="H24" s="14">
        <v>35</v>
      </c>
      <c r="I24" s="14">
        <v>40</v>
      </c>
      <c r="J24" s="14">
        <v>45</v>
      </c>
      <c r="K24" s="14">
        <v>50</v>
      </c>
      <c r="L24" s="14">
        <v>55</v>
      </c>
      <c r="M24" s="14">
        <v>60</v>
      </c>
      <c r="N24" s="14">
        <v>65</v>
      </c>
      <c r="O24" s="14">
        <v>70</v>
      </c>
      <c r="P24" s="14">
        <v>75</v>
      </c>
      <c r="Q24" s="14">
        <v>80</v>
      </c>
      <c r="R24" s="14">
        <v>85</v>
      </c>
      <c r="S24" s="14">
        <v>90</v>
      </c>
      <c r="T24" s="14">
        <v>95</v>
      </c>
      <c r="U24" s="14">
        <v>100</v>
      </c>
      <c r="V24" s="14">
        <v>105</v>
      </c>
      <c r="W24" s="14">
        <v>110</v>
      </c>
      <c r="X24" s="14">
        <v>115</v>
      </c>
      <c r="Y24" s="14">
        <v>120</v>
      </c>
      <c r="Z24" s="14">
        <v>125</v>
      </c>
      <c r="AA24" s="14">
        <v>130</v>
      </c>
      <c r="AB24" s="14">
        <v>135</v>
      </c>
      <c r="AC24" s="14">
        <v>140</v>
      </c>
      <c r="AD24" s="14">
        <v>145</v>
      </c>
      <c r="AE24" s="14">
        <v>150</v>
      </c>
      <c r="AF24" s="14">
        <v>155</v>
      </c>
      <c r="AG24" s="14">
        <v>160</v>
      </c>
      <c r="AH24" s="14">
        <v>165</v>
      </c>
      <c r="AI24" s="14">
        <v>170</v>
      </c>
      <c r="AJ24" s="14">
        <v>175</v>
      </c>
      <c r="AK24" s="14">
        <v>180</v>
      </c>
      <c r="AL24" s="14">
        <v>185</v>
      </c>
      <c r="AM24" s="14">
        <v>190</v>
      </c>
      <c r="AN24" s="14">
        <v>195</v>
      </c>
      <c r="AO24" s="14">
        <v>200</v>
      </c>
      <c r="AP24" s="12">
        <v>205</v>
      </c>
      <c r="AQ24" s="14">
        <v>210</v>
      </c>
      <c r="AR24" s="12">
        <v>215</v>
      </c>
      <c r="AS24" s="14">
        <v>220</v>
      </c>
      <c r="AT24" s="12">
        <v>225</v>
      </c>
      <c r="AU24" s="14">
        <v>230</v>
      </c>
      <c r="AV24" s="12">
        <v>235</v>
      </c>
      <c r="AW24" s="14">
        <v>240</v>
      </c>
      <c r="AX24" s="12">
        <v>245</v>
      </c>
      <c r="AY24" s="14">
        <v>250</v>
      </c>
    </row>
    <row r="25" spans="1:41" ht="13.5" customHeight="1">
      <c r="A25" s="15" t="s">
        <v>48</v>
      </c>
      <c r="E25" s="16"/>
      <c r="F25" s="1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51" ht="13.5" customHeight="1">
      <c r="A26" s="17">
        <v>300</v>
      </c>
      <c r="B26" s="18">
        <f aca="true" t="shared" si="0" ref="B26:AG26">(($A26-(((B$24+10)/10)+10))*$E$22)/($N$22*((B$24+10)/10)*100/$N16)</f>
        <v>45.56454670732865</v>
      </c>
      <c r="C26" s="18">
        <f t="shared" si="0"/>
        <v>34.11418401657882</v>
      </c>
      <c r="D26" s="18">
        <f t="shared" si="0"/>
        <v>27.243966402128912</v>
      </c>
      <c r="E26" s="18">
        <f t="shared" si="0"/>
        <v>22.66382132582898</v>
      </c>
      <c r="F26" s="18">
        <f t="shared" si="0"/>
        <v>19.392289128471884</v>
      </c>
      <c r="G26" s="18">
        <f t="shared" si="0"/>
        <v>16.938639980454067</v>
      </c>
      <c r="H26" s="18">
        <f t="shared" si="0"/>
        <v>15.030246198662425</v>
      </c>
      <c r="I26" s="18">
        <f t="shared" si="0"/>
        <v>13.503531173229113</v>
      </c>
      <c r="J26" s="18">
        <f t="shared" si="0"/>
        <v>12.254400697874587</v>
      </c>
      <c r="K26" s="18">
        <f t="shared" si="0"/>
        <v>11.213458635079148</v>
      </c>
      <c r="L26" s="18">
        <f t="shared" si="0"/>
        <v>10.332661505021468</v>
      </c>
      <c r="M26" s="18">
        <f t="shared" si="0"/>
        <v>9.5776925364006</v>
      </c>
      <c r="N26" s="18">
        <f t="shared" si="0"/>
        <v>8.923386096929182</v>
      </c>
      <c r="O26" s="18">
        <f t="shared" si="0"/>
        <v>8.350867962391689</v>
      </c>
      <c r="P26" s="18">
        <f t="shared" si="0"/>
        <v>7.845704902505667</v>
      </c>
      <c r="Q26" s="18">
        <f t="shared" si="0"/>
        <v>7.396671071495869</v>
      </c>
      <c r="R26" s="18">
        <f t="shared" si="0"/>
        <v>6.9949039595397355</v>
      </c>
      <c r="S26" s="18">
        <f t="shared" si="0"/>
        <v>6.633313558779213</v>
      </c>
      <c r="T26" s="18">
        <f t="shared" si="0"/>
        <v>6.306160339043505</v>
      </c>
      <c r="U26" s="18">
        <f t="shared" si="0"/>
        <v>6.008748321101951</v>
      </c>
      <c r="V26" s="18">
        <f t="shared" si="0"/>
        <v>5.73719821776401</v>
      </c>
      <c r="W26" s="18">
        <f t="shared" si="0"/>
        <v>5.4882772897042305</v>
      </c>
      <c r="X26" s="18">
        <f t="shared" si="0"/>
        <v>5.259270035889235</v>
      </c>
      <c r="Y26" s="18">
        <f t="shared" si="0"/>
        <v>5.047878724675391</v>
      </c>
      <c r="Z26" s="18">
        <f t="shared" si="0"/>
        <v>4.8521460291070175</v>
      </c>
      <c r="AA26" s="18">
        <f t="shared" si="0"/>
        <v>4.670394240364956</v>
      </c>
      <c r="AB26" s="18">
        <f t="shared" si="0"/>
        <v>4.501177057743038</v>
      </c>
      <c r="AC26" s="18">
        <f t="shared" si="0"/>
        <v>4.3432410206292476</v>
      </c>
      <c r="AD26" s="18">
        <f t="shared" si="0"/>
        <v>4.195494405264733</v>
      </c>
      <c r="AE26" s="18">
        <f t="shared" si="0"/>
        <v>4.056981953360501</v>
      </c>
      <c r="AF26" s="18">
        <f t="shared" si="0"/>
        <v>3.926864195511072</v>
      </c>
      <c r="AG26" s="18">
        <f t="shared" si="0"/>
        <v>3.80440042341749</v>
      </c>
      <c r="AH26" s="18">
        <f aca="true" t="shared" si="1" ref="AH26:AY26">(($A26-(((AH$24+10)/10)+10))*$E$22)/($N$22*((AH$24+10)/10)*100/$N16)</f>
        <v>3.688934581157828</v>
      </c>
      <c r="AI26" s="18">
        <f t="shared" si="1"/>
        <v>3.5798835079125917</v>
      </c>
      <c r="AJ26" s="18">
        <f t="shared" si="1"/>
        <v>3.476727087275206</v>
      </c>
      <c r="AK26" s="18">
        <f t="shared" si="1"/>
        <v>3.3789999519345244</v>
      </c>
      <c r="AL26" s="18">
        <f t="shared" si="1"/>
        <v>3.286284464560032</v>
      </c>
      <c r="AM26" s="18">
        <f t="shared" si="1"/>
        <v>3.1982047515542638</v>
      </c>
      <c r="AN26" s="18">
        <f t="shared" si="1"/>
        <v>3.114421609914631</v>
      </c>
      <c r="AO26" s="18">
        <f t="shared" si="1"/>
        <v>3.034628141686409</v>
      </c>
      <c r="AP26" s="18">
        <f t="shared" si="1"/>
        <v>2.9585459975618256</v>
      </c>
      <c r="AQ26" s="18">
        <f t="shared" si="1"/>
        <v>2.885922132715632</v>
      </c>
      <c r="AR26" s="18">
        <f t="shared" si="1"/>
        <v>2.8165259951959363</v>
      </c>
      <c r="AS26" s="18">
        <f t="shared" si="1"/>
        <v>2.7501470810466615</v>
      </c>
      <c r="AT26" s="18">
        <f t="shared" si="1"/>
        <v>2.6865928015420373</v>
      </c>
      <c r="AU26" s="18">
        <f t="shared" si="1"/>
        <v>2.6256866170167723</v>
      </c>
      <c r="AV26" s="18">
        <f t="shared" si="1"/>
        <v>2.567266399206824</v>
      </c>
      <c r="AW26" s="18">
        <f t="shared" si="1"/>
        <v>2.511182990109274</v>
      </c>
      <c r="AX26" s="18">
        <f t="shared" si="1"/>
        <v>2.457298930388098</v>
      </c>
      <c r="AY26" s="18">
        <f t="shared" si="1"/>
        <v>2.4054873345023524</v>
      </c>
    </row>
    <row r="27" spans="1:51" ht="13.5" customHeight="1">
      <c r="A27" s="19">
        <v>290</v>
      </c>
      <c r="B27" s="20">
        <f aca="true" t="shared" si="2" ref="B27:AG27">(($A27-(((B$24+10)/10)+10))*$E$22)/($N$22*((B$24+10)/10)*100/$N16)</f>
        <v>43.98518633619074</v>
      </c>
      <c r="C27" s="20">
        <f t="shared" si="2"/>
        <v>32.929663738225386</v>
      </c>
      <c r="D27" s="20">
        <f t="shared" si="2"/>
        <v>26.29635017944617</v>
      </c>
      <c r="E27" s="20">
        <f t="shared" si="2"/>
        <v>21.87414114026003</v>
      </c>
      <c r="F27" s="20">
        <f t="shared" si="2"/>
        <v>18.71542039798421</v>
      </c>
      <c r="G27" s="20">
        <f t="shared" si="2"/>
        <v>16.34637984127735</v>
      </c>
      <c r="H27" s="20">
        <f t="shared" si="2"/>
        <v>14.503792741616456</v>
      </c>
      <c r="I27" s="20">
        <f t="shared" si="2"/>
        <v>13.029723061887742</v>
      </c>
      <c r="J27" s="20">
        <f t="shared" si="2"/>
        <v>11.823666051200613</v>
      </c>
      <c r="K27" s="20">
        <f t="shared" si="2"/>
        <v>10.81861854229467</v>
      </c>
      <c r="L27" s="20">
        <f t="shared" si="2"/>
        <v>9.968193727066566</v>
      </c>
      <c r="M27" s="20">
        <f t="shared" si="2"/>
        <v>9.239258171156761</v>
      </c>
      <c r="N27" s="20">
        <f t="shared" si="2"/>
        <v>8.607514022701599</v>
      </c>
      <c r="O27" s="20">
        <f t="shared" si="2"/>
        <v>8.054737892803331</v>
      </c>
      <c r="P27" s="20">
        <f t="shared" si="2"/>
        <v>7.566994248775448</v>
      </c>
      <c r="Q27" s="20">
        <f t="shared" si="2"/>
        <v>7.133444342972885</v>
      </c>
      <c r="R27" s="20">
        <f t="shared" si="2"/>
        <v>6.7455312693600655</v>
      </c>
      <c r="S27" s="20">
        <f t="shared" si="2"/>
        <v>6.3964095031085275</v>
      </c>
      <c r="T27" s="20">
        <f t="shared" si="2"/>
        <v>6.080537428880946</v>
      </c>
      <c r="U27" s="20">
        <f t="shared" si="2"/>
        <v>5.793380997764963</v>
      </c>
      <c r="V27" s="20">
        <f t="shared" si="2"/>
        <v>5.531194691093847</v>
      </c>
      <c r="W27" s="20">
        <f t="shared" si="2"/>
        <v>5.290857243311993</v>
      </c>
      <c r="X27" s="20">
        <f t="shared" si="2"/>
        <v>5.069746791352685</v>
      </c>
      <c r="Y27" s="20">
        <f t="shared" si="2"/>
        <v>4.86564483569794</v>
      </c>
      <c r="Z27" s="20">
        <f t="shared" si="2"/>
        <v>4.676661543425028</v>
      </c>
      <c r="AA27" s="20">
        <f t="shared" si="2"/>
        <v>4.501177057743038</v>
      </c>
      <c r="AB27" s="20">
        <f t="shared" si="2"/>
        <v>4.337794950383945</v>
      </c>
      <c r="AC27" s="20">
        <f t="shared" si="2"/>
        <v>4.185304983515457</v>
      </c>
      <c r="AD27" s="20">
        <f t="shared" si="2"/>
        <v>4.042653079025581</v>
      </c>
      <c r="AE27" s="20">
        <f t="shared" si="2"/>
        <v>3.9089169185663226</v>
      </c>
      <c r="AF27" s="20">
        <f t="shared" si="2"/>
        <v>3.7832859799530802</v>
      </c>
      <c r="AG27" s="20">
        <f t="shared" si="2"/>
        <v>3.665045096552381</v>
      </c>
      <c r="AH27" s="20">
        <f aca="true" t="shared" si="3" ref="AH27:AY27">(($A27-(((AH$24+10)/10)+10))*$E$22)/($N$22*((AH$24+10)/10)*100/$N16)</f>
        <v>3.553560835060293</v>
      </c>
      <c r="AI27" s="20">
        <f t="shared" si="3"/>
        <v>3.4482701436510994</v>
      </c>
      <c r="AJ27" s="20">
        <f t="shared" si="3"/>
        <v>3.3486708409667267</v>
      </c>
      <c r="AK27" s="20">
        <f t="shared" si="3"/>
        <v>3.25431360684469</v>
      </c>
      <c r="AL27" s="20">
        <f t="shared" si="3"/>
        <v>3.1647952052417314</v>
      </c>
      <c r="AM27" s="20">
        <f t="shared" si="3"/>
        <v>3.0797527237189204</v>
      </c>
      <c r="AN27" s="20">
        <f t="shared" si="3"/>
        <v>2.99885865592893</v>
      </c>
      <c r="AO27" s="20">
        <f t="shared" si="3"/>
        <v>2.92181668660513</v>
      </c>
      <c r="AP27" s="20">
        <f t="shared" si="3"/>
        <v>2.8483580646917392</v>
      </c>
      <c r="AQ27" s="20">
        <f t="shared" si="3"/>
        <v>2.7782384710471386</v>
      </c>
      <c r="AR27" s="20">
        <f t="shared" si="3"/>
        <v>2.7112353037867427</v>
      </c>
      <c r="AS27" s="20">
        <f t="shared" si="3"/>
        <v>2.6471453177115807</v>
      </c>
      <c r="AT27" s="20">
        <f t="shared" si="3"/>
        <v>2.585782565086426</v>
      </c>
      <c r="AU27" s="20">
        <f t="shared" si="3"/>
        <v>2.526976593820653</v>
      </c>
      <c r="AV27" s="20">
        <f t="shared" si="3"/>
        <v>2.4705708662800134</v>
      </c>
      <c r="AW27" s="20">
        <f t="shared" si="3"/>
        <v>2.4164213678409996</v>
      </c>
      <c r="AX27" s="20">
        <f t="shared" si="3"/>
        <v>2.3643953791446917</v>
      </c>
      <c r="AY27" s="20">
        <f t="shared" si="3"/>
        <v>2.314370390013627</v>
      </c>
    </row>
    <row r="28" spans="1:51" ht="13.5" customHeight="1">
      <c r="A28" s="17">
        <v>280</v>
      </c>
      <c r="B28" s="18">
        <f aca="true" t="shared" si="4" ref="B28:AG28">(($A28-(((B$24+10)/10)+10))*$E$22)/($N$22*((B$24+10)/10)*100/$N16)</f>
        <v>42.405825965052834</v>
      </c>
      <c r="C28" s="18">
        <f t="shared" si="4"/>
        <v>31.745143459871954</v>
      </c>
      <c r="D28" s="18">
        <f t="shared" si="4"/>
        <v>25.34873395676342</v>
      </c>
      <c r="E28" s="18">
        <f t="shared" si="4"/>
        <v>21.084460954691075</v>
      </c>
      <c r="F28" s="18">
        <f t="shared" si="4"/>
        <v>18.038551667496534</v>
      </c>
      <c r="G28" s="18">
        <f t="shared" si="4"/>
        <v>15.754119702100633</v>
      </c>
      <c r="H28" s="18">
        <f t="shared" si="4"/>
        <v>13.977339284570487</v>
      </c>
      <c r="I28" s="18">
        <f t="shared" si="4"/>
        <v>12.555914950546368</v>
      </c>
      <c r="J28" s="18">
        <f t="shared" si="4"/>
        <v>11.392931404526639</v>
      </c>
      <c r="K28" s="18">
        <f t="shared" si="4"/>
        <v>10.423778449510193</v>
      </c>
      <c r="L28" s="18">
        <f t="shared" si="4"/>
        <v>9.603725949111665</v>
      </c>
      <c r="M28" s="18">
        <f t="shared" si="4"/>
        <v>8.900823805912925</v>
      </c>
      <c r="N28" s="18">
        <f t="shared" si="4"/>
        <v>8.291641948474018</v>
      </c>
      <c r="O28" s="18">
        <f t="shared" si="4"/>
        <v>7.758607823214974</v>
      </c>
      <c r="P28" s="18">
        <f t="shared" si="4"/>
        <v>7.288283595045229</v>
      </c>
      <c r="Q28" s="18">
        <f t="shared" si="4"/>
        <v>6.8702176144499</v>
      </c>
      <c r="R28" s="18">
        <f t="shared" si="4"/>
        <v>6.496158579180396</v>
      </c>
      <c r="S28" s="18">
        <f t="shared" si="4"/>
        <v>6.159505447437841</v>
      </c>
      <c r="T28" s="18">
        <f t="shared" si="4"/>
        <v>5.854914518718388</v>
      </c>
      <c r="U28" s="18">
        <f t="shared" si="4"/>
        <v>5.578013674427976</v>
      </c>
      <c r="V28" s="18">
        <f t="shared" si="4"/>
        <v>5.325191164423686</v>
      </c>
      <c r="W28" s="18">
        <f t="shared" si="4"/>
        <v>5.093437196919754</v>
      </c>
      <c r="X28" s="18">
        <f t="shared" si="4"/>
        <v>4.880223546816136</v>
      </c>
      <c r="Y28" s="18">
        <f t="shared" si="4"/>
        <v>4.683410946720489</v>
      </c>
      <c r="Z28" s="18">
        <f t="shared" si="4"/>
        <v>4.501177057743038</v>
      </c>
      <c r="AA28" s="18">
        <f t="shared" si="4"/>
        <v>4.331959875121119</v>
      </c>
      <c r="AB28" s="18">
        <f t="shared" si="4"/>
        <v>4.17441284302485</v>
      </c>
      <c r="AC28" s="18">
        <f t="shared" si="4"/>
        <v>4.0273689464016655</v>
      </c>
      <c r="AD28" s="18">
        <f t="shared" si="4"/>
        <v>3.889811752786428</v>
      </c>
      <c r="AE28" s="18">
        <f t="shared" si="4"/>
        <v>3.7608518837721436</v>
      </c>
      <c r="AF28" s="18">
        <f t="shared" si="4"/>
        <v>3.6397077643950886</v>
      </c>
      <c r="AG28" s="18">
        <f t="shared" si="4"/>
        <v>3.525689769687271</v>
      </c>
      <c r="AH28" s="18">
        <f aca="true" t="shared" si="5" ref="AH28:AY28">(($A28-(((AH$24+10)/10)+10))*$E$22)/($N$22*((AH$24+10)/10)*100/$N16)</f>
        <v>3.418187088962758</v>
      </c>
      <c r="AI28" s="18">
        <f t="shared" si="5"/>
        <v>3.316656779389607</v>
      </c>
      <c r="AJ28" s="18">
        <f t="shared" si="5"/>
        <v>3.220614594658248</v>
      </c>
      <c r="AK28" s="18">
        <f t="shared" si="5"/>
        <v>3.129627261754855</v>
      </c>
      <c r="AL28" s="18">
        <f t="shared" si="5"/>
        <v>3.043305945923431</v>
      </c>
      <c r="AM28" s="18">
        <f t="shared" si="5"/>
        <v>2.9613006958835775</v>
      </c>
      <c r="AN28" s="18">
        <f t="shared" si="5"/>
        <v>2.8832957019432297</v>
      </c>
      <c r="AO28" s="18">
        <f t="shared" si="5"/>
        <v>2.8090052315238507</v>
      </c>
      <c r="AP28" s="18">
        <f t="shared" si="5"/>
        <v>2.7381701318216525</v>
      </c>
      <c r="AQ28" s="18">
        <f t="shared" si="5"/>
        <v>2.6705548093786446</v>
      </c>
      <c r="AR28" s="18">
        <f t="shared" si="5"/>
        <v>2.6059446123775487</v>
      </c>
      <c r="AS28" s="18">
        <f t="shared" si="5"/>
        <v>2.5441435543765</v>
      </c>
      <c r="AT28" s="18">
        <f t="shared" si="5"/>
        <v>2.484972328630815</v>
      </c>
      <c r="AU28" s="18">
        <f t="shared" si="5"/>
        <v>2.4282665706245337</v>
      </c>
      <c r="AV28" s="18">
        <f t="shared" si="5"/>
        <v>2.3738753333532028</v>
      </c>
      <c r="AW28" s="18">
        <f t="shared" si="5"/>
        <v>2.3216597455727253</v>
      </c>
      <c r="AX28" s="18">
        <f t="shared" si="5"/>
        <v>2.2714918279012855</v>
      </c>
      <c r="AY28" s="18">
        <f t="shared" si="5"/>
        <v>2.2232534455249016</v>
      </c>
    </row>
    <row r="29" spans="1:51" ht="13.5" customHeight="1">
      <c r="A29" s="19">
        <v>270</v>
      </c>
      <c r="B29" s="20">
        <f>(($A29-(((B$24+10)/10)+10))*$E$22)/($N$22*((B$24+10)/10)*100/$N16)</f>
        <v>40.826465593914925</v>
      </c>
      <c r="C29" s="20">
        <f>(($A29-(((C$24+10)/10)+10))*$E$22)/($N$22*((C$24+10)/10)*100/$N16)</f>
        <v>30.560623181518523</v>
      </c>
      <c r="D29" s="20">
        <f aca="true" t="shared" si="6" ref="D29:U29">(($A29-(((D$24+D6382)/10)+10))*$E$22)/($N$22*((D$24+10)/10)*100/$N16)</f>
        <v>24.495879356348954</v>
      </c>
      <c r="E29" s="20">
        <f t="shared" si="6"/>
        <v>20.373748787679016</v>
      </c>
      <c r="F29" s="20">
        <f t="shared" si="6"/>
        <v>17.42936981005763</v>
      </c>
      <c r="G29" s="20">
        <f t="shared" si="6"/>
        <v>15.22108557684159</v>
      </c>
      <c r="H29" s="20">
        <f t="shared" si="6"/>
        <v>13.503531173229113</v>
      </c>
      <c r="I29" s="20">
        <f t="shared" si="6"/>
        <v>12.129487650339133</v>
      </c>
      <c r="J29" s="20">
        <f t="shared" si="6"/>
        <v>11.00527022252006</v>
      </c>
      <c r="K29" s="20">
        <f t="shared" si="6"/>
        <v>10.068422366004164</v>
      </c>
      <c r="L29" s="20">
        <f t="shared" si="6"/>
        <v>9.275704948952253</v>
      </c>
      <c r="M29" s="20">
        <f t="shared" si="6"/>
        <v>8.59623287719347</v>
      </c>
      <c r="N29" s="20">
        <f t="shared" si="6"/>
        <v>8.007357081669195</v>
      </c>
      <c r="O29" s="20">
        <f t="shared" si="6"/>
        <v>7.492090760585452</v>
      </c>
      <c r="P29" s="20">
        <f t="shared" si="6"/>
        <v>7.037444006688031</v>
      </c>
      <c r="Q29" s="20">
        <f t="shared" si="6"/>
        <v>6.633313558779214</v>
      </c>
      <c r="R29" s="20">
        <f t="shared" si="6"/>
        <v>6.271723158018693</v>
      </c>
      <c r="S29" s="20">
        <f t="shared" si="6"/>
        <v>5.946291797334224</v>
      </c>
      <c r="T29" s="20">
        <f t="shared" si="6"/>
        <v>5.651853899572085</v>
      </c>
      <c r="U29" s="20">
        <f t="shared" si="6"/>
        <v>5.384183083424687</v>
      </c>
      <c r="V29" s="20">
        <f aca="true" t="shared" si="7" ref="V29:AY29">(($A29-(((V$24+10)/10)+10))*$E$22)/($N$22*((V$24+10)/10)*100/$N16)</f>
        <v>5.119187637753524</v>
      </c>
      <c r="W29" s="20">
        <f t="shared" si="7"/>
        <v>4.896017150527515</v>
      </c>
      <c r="X29" s="20">
        <f t="shared" si="7"/>
        <v>4.690700302279588</v>
      </c>
      <c r="Y29" s="20">
        <f t="shared" si="7"/>
        <v>4.501177057743038</v>
      </c>
      <c r="Z29" s="20">
        <f t="shared" si="7"/>
        <v>4.325692572061048</v>
      </c>
      <c r="AA29" s="20">
        <f t="shared" si="7"/>
        <v>4.162742692499201</v>
      </c>
      <c r="AB29" s="20">
        <f t="shared" si="7"/>
        <v>4.011030735665757</v>
      </c>
      <c r="AC29" s="20">
        <f t="shared" si="7"/>
        <v>3.869432909287875</v>
      </c>
      <c r="AD29" s="20">
        <f t="shared" si="7"/>
        <v>3.736970426547276</v>
      </c>
      <c r="AE29" s="20">
        <f t="shared" si="7"/>
        <v>3.612786848977965</v>
      </c>
      <c r="AF29" s="20">
        <f t="shared" si="7"/>
        <v>3.496129548837097</v>
      </c>
      <c r="AG29" s="20">
        <f t="shared" si="7"/>
        <v>3.386334442822162</v>
      </c>
      <c r="AH29" s="20">
        <f t="shared" si="7"/>
        <v>3.282813342865223</v>
      </c>
      <c r="AI29" s="20">
        <f t="shared" si="7"/>
        <v>3.1850434151281144</v>
      </c>
      <c r="AJ29" s="20">
        <f t="shared" si="7"/>
        <v>3.092558348349769</v>
      </c>
      <c r="AK29" s="20">
        <f t="shared" si="7"/>
        <v>3.00494091666502</v>
      </c>
      <c r="AL29" s="20">
        <f t="shared" si="7"/>
        <v>2.9218166866051303</v>
      </c>
      <c r="AM29" s="20">
        <f t="shared" si="7"/>
        <v>2.8428486680482346</v>
      </c>
      <c r="AN29" s="20">
        <f t="shared" si="7"/>
        <v>2.7677327479575293</v>
      </c>
      <c r="AO29" s="20">
        <f t="shared" si="7"/>
        <v>2.6961937764425716</v>
      </c>
      <c r="AP29" s="20">
        <f t="shared" si="7"/>
        <v>2.6279821989515657</v>
      </c>
      <c r="AQ29" s="20">
        <f t="shared" si="7"/>
        <v>2.562871147710151</v>
      </c>
      <c r="AR29" s="20">
        <f t="shared" si="7"/>
        <v>2.5006539209683547</v>
      </c>
      <c r="AS29" s="20">
        <f t="shared" si="7"/>
        <v>2.4411417910414186</v>
      </c>
      <c r="AT29" s="20">
        <f t="shared" si="7"/>
        <v>2.384162092175204</v>
      </c>
      <c r="AU29" s="20">
        <f t="shared" si="7"/>
        <v>2.3295565474284143</v>
      </c>
      <c r="AV29" s="20">
        <f t="shared" si="7"/>
        <v>2.277179800426392</v>
      </c>
      <c r="AW29" s="20">
        <f t="shared" si="7"/>
        <v>2.2268981233044505</v>
      </c>
      <c r="AX29" s="20">
        <f t="shared" si="7"/>
        <v>2.1785882766578792</v>
      </c>
      <c r="AY29" s="20">
        <f t="shared" si="7"/>
        <v>2.132136501036176</v>
      </c>
    </row>
    <row r="30" spans="1:51" ht="13.5" customHeight="1">
      <c r="A30" s="17">
        <v>260</v>
      </c>
      <c r="B30" s="18">
        <f>(($A30-(((B$24+10)/10)+10))*$E$22)/($N$22*((B$24+10)/10)*100/$N16)</f>
        <v>39.247105222777016</v>
      </c>
      <c r="C30" s="18">
        <f aca="true" t="shared" si="8" ref="C30:U30">(($A30-(((C$24+C6482)/10)+10))*$E$22)/($N$22*((C$24+10)/10)*100/$N16)</f>
        <v>29.494554931000433</v>
      </c>
      <c r="D30" s="18">
        <f t="shared" si="8"/>
        <v>23.548263133666207</v>
      </c>
      <c r="E30" s="18">
        <f t="shared" si="8"/>
        <v>19.58406860211006</v>
      </c>
      <c r="F30" s="18">
        <f t="shared" si="8"/>
        <v>16.752501079569953</v>
      </c>
      <c r="G30" s="18">
        <f t="shared" si="8"/>
        <v>14.628825437664874</v>
      </c>
      <c r="H30" s="18">
        <f t="shared" si="8"/>
        <v>12.977077716183144</v>
      </c>
      <c r="I30" s="18">
        <f t="shared" si="8"/>
        <v>11.655679538997761</v>
      </c>
      <c r="J30" s="18">
        <f t="shared" si="8"/>
        <v>10.574535575846085</v>
      </c>
      <c r="K30" s="18">
        <f t="shared" si="8"/>
        <v>9.673582273219687</v>
      </c>
      <c r="L30" s="18">
        <f t="shared" si="8"/>
        <v>8.911237170997351</v>
      </c>
      <c r="M30" s="18">
        <f t="shared" si="8"/>
        <v>8.257798511949634</v>
      </c>
      <c r="N30" s="18">
        <f t="shared" si="8"/>
        <v>7.691485007441613</v>
      </c>
      <c r="O30" s="18">
        <f t="shared" si="8"/>
        <v>7.195960690997094</v>
      </c>
      <c r="P30" s="18">
        <f t="shared" si="8"/>
        <v>6.758733352957813</v>
      </c>
      <c r="Q30" s="18">
        <f t="shared" si="8"/>
        <v>6.370086830256229</v>
      </c>
      <c r="R30" s="18">
        <f t="shared" si="8"/>
        <v>6.022350467839024</v>
      </c>
      <c r="S30" s="18">
        <f t="shared" si="8"/>
        <v>5.709387741663537</v>
      </c>
      <c r="T30" s="18">
        <f t="shared" si="8"/>
        <v>5.426230989409527</v>
      </c>
      <c r="U30" s="18">
        <f t="shared" si="8"/>
        <v>5.1688157600877</v>
      </c>
      <c r="V30" s="18">
        <f aca="true" t="shared" si="9" ref="V30:AY30">(($A30-(((V$24+10)/10)+10))*$E$22)/($N$22*((V$24+10)/10)*100/$N16)</f>
        <v>4.913184111083361</v>
      </c>
      <c r="W30" s="18">
        <f t="shared" si="9"/>
        <v>4.698597104135277</v>
      </c>
      <c r="X30" s="18">
        <f t="shared" si="9"/>
        <v>4.501177057743038</v>
      </c>
      <c r="Y30" s="18">
        <f t="shared" si="9"/>
        <v>4.318943168765587</v>
      </c>
      <c r="Z30" s="18">
        <f t="shared" si="9"/>
        <v>4.150208086379059</v>
      </c>
      <c r="AA30" s="18">
        <f t="shared" si="9"/>
        <v>3.9935255098772817</v>
      </c>
      <c r="AB30" s="18">
        <f t="shared" si="9"/>
        <v>3.847648628306662</v>
      </c>
      <c r="AC30" s="18">
        <f t="shared" si="9"/>
        <v>3.7114968721740844</v>
      </c>
      <c r="AD30" s="18">
        <f t="shared" si="9"/>
        <v>3.5841291003081235</v>
      </c>
      <c r="AE30" s="18">
        <f t="shared" si="9"/>
        <v>3.464721814183786</v>
      </c>
      <c r="AF30" s="18">
        <f t="shared" si="9"/>
        <v>3.3525513332791053</v>
      </c>
      <c r="AG30" s="18">
        <f t="shared" si="9"/>
        <v>3.246979115957052</v>
      </c>
      <c r="AH30" s="18">
        <f t="shared" si="9"/>
        <v>3.147439596767688</v>
      </c>
      <c r="AI30" s="18">
        <f t="shared" si="9"/>
        <v>3.053430050866622</v>
      </c>
      <c r="AJ30" s="18">
        <f t="shared" si="9"/>
        <v>2.9645021020412896</v>
      </c>
      <c r="AK30" s="18">
        <f t="shared" si="9"/>
        <v>2.8802545715751853</v>
      </c>
      <c r="AL30" s="18">
        <f t="shared" si="9"/>
        <v>2.8003274272868297</v>
      </c>
      <c r="AM30" s="18">
        <f t="shared" si="9"/>
        <v>2.724396640212891</v>
      </c>
      <c r="AN30" s="18">
        <f t="shared" si="9"/>
        <v>2.6521697939718285</v>
      </c>
      <c r="AO30" s="18">
        <f t="shared" si="9"/>
        <v>2.5833823213612925</v>
      </c>
      <c r="AP30" s="18">
        <f t="shared" si="9"/>
        <v>2.5177942660814794</v>
      </c>
      <c r="AQ30" s="18">
        <f t="shared" si="9"/>
        <v>2.455187486041657</v>
      </c>
      <c r="AR30" s="18">
        <f t="shared" si="9"/>
        <v>2.3953632295591607</v>
      </c>
      <c r="AS30" s="18">
        <f t="shared" si="9"/>
        <v>2.3381400277063378</v>
      </c>
      <c r="AT30" s="18">
        <f t="shared" si="9"/>
        <v>2.2833518557195926</v>
      </c>
      <c r="AU30" s="18">
        <f t="shared" si="9"/>
        <v>2.2308465242322955</v>
      </c>
      <c r="AV30" s="18">
        <f t="shared" si="9"/>
        <v>2.1804842674995815</v>
      </c>
      <c r="AW30" s="18">
        <f t="shared" si="9"/>
        <v>2.132136501036176</v>
      </c>
      <c r="AX30" s="18">
        <f t="shared" si="9"/>
        <v>2.0856847254144726</v>
      </c>
      <c r="AY30" s="18">
        <f t="shared" si="9"/>
        <v>2.0410195565474503</v>
      </c>
    </row>
    <row r="31" spans="1:51" ht="13.5" customHeight="1">
      <c r="A31" s="19">
        <v>250</v>
      </c>
      <c r="B31" s="20">
        <f aca="true" t="shared" si="10" ref="B31:AO31">(($A31-(((B$24+10)/10)+10))*$E$22)/($N$22*((B$24+10)/10)*100/$N16)</f>
        <v>37.66774485163911</v>
      </c>
      <c r="C31" s="20">
        <f t="shared" si="10"/>
        <v>28.19158262481166</v>
      </c>
      <c r="D31" s="20">
        <f t="shared" si="10"/>
        <v>22.505885288715188</v>
      </c>
      <c r="E31" s="20">
        <f t="shared" si="10"/>
        <v>18.71542039798421</v>
      </c>
      <c r="F31" s="20">
        <f t="shared" si="10"/>
        <v>16.007945476033512</v>
      </c>
      <c r="G31" s="20">
        <f t="shared" si="10"/>
        <v>13.977339284570487</v>
      </c>
      <c r="H31" s="20">
        <f t="shared" si="10"/>
        <v>12.397978913432578</v>
      </c>
      <c r="I31" s="20">
        <f t="shared" si="10"/>
        <v>11.134490616522251</v>
      </c>
      <c r="J31" s="20">
        <f t="shared" si="10"/>
        <v>10.100727464504713</v>
      </c>
      <c r="K31" s="20">
        <f t="shared" si="10"/>
        <v>9.239258171156763</v>
      </c>
      <c r="L31" s="20">
        <f t="shared" si="10"/>
        <v>8.510322615246958</v>
      </c>
      <c r="M31" s="20">
        <f t="shared" si="10"/>
        <v>7.885520710181412</v>
      </c>
      <c r="N31" s="20">
        <f t="shared" si="10"/>
        <v>7.3440257257912736</v>
      </c>
      <c r="O31" s="20">
        <f t="shared" si="10"/>
        <v>6.8702176144499</v>
      </c>
      <c r="P31" s="20">
        <f t="shared" si="10"/>
        <v>6.452151633854571</v>
      </c>
      <c r="Q31" s="20">
        <f t="shared" si="10"/>
        <v>6.080537428880946</v>
      </c>
      <c r="R31" s="20">
        <f t="shared" si="10"/>
        <v>5.748040508641387</v>
      </c>
      <c r="S31" s="20">
        <f t="shared" si="10"/>
        <v>5.448793280425782</v>
      </c>
      <c r="T31" s="20">
        <f t="shared" si="10"/>
        <v>5.178045788230713</v>
      </c>
      <c r="U31" s="20">
        <f t="shared" si="10"/>
        <v>4.931911704417013</v>
      </c>
      <c r="V31" s="20">
        <f t="shared" si="10"/>
        <v>4.7071805844132</v>
      </c>
      <c r="W31" s="20">
        <f t="shared" si="10"/>
        <v>4.501177057743038</v>
      </c>
      <c r="X31" s="20">
        <f t="shared" si="10"/>
        <v>4.311653813206489</v>
      </c>
      <c r="Y31" s="20">
        <f t="shared" si="10"/>
        <v>4.136709279788136</v>
      </c>
      <c r="Z31" s="20">
        <f t="shared" si="10"/>
        <v>3.974723600697069</v>
      </c>
      <c r="AA31" s="20">
        <f t="shared" si="10"/>
        <v>3.824308327255363</v>
      </c>
      <c r="AB31" s="20">
        <f t="shared" si="10"/>
        <v>3.6842665209475682</v>
      </c>
      <c r="AC31" s="20">
        <f t="shared" si="10"/>
        <v>3.5535608350602934</v>
      </c>
      <c r="AD31" s="20">
        <f t="shared" si="10"/>
        <v>3.4312877740689713</v>
      </c>
      <c r="AE31" s="20">
        <f t="shared" si="10"/>
        <v>3.316656779389607</v>
      </c>
      <c r="AF31" s="20">
        <f t="shared" si="10"/>
        <v>3.2089731177211136</v>
      </c>
      <c r="AG31" s="20">
        <f t="shared" si="10"/>
        <v>3.1076237890919427</v>
      </c>
      <c r="AH31" s="20">
        <f t="shared" si="10"/>
        <v>3.012065850670153</v>
      </c>
      <c r="AI31" s="20">
        <f t="shared" si="10"/>
        <v>2.92181668660513</v>
      </c>
      <c r="AJ31" s="20">
        <f t="shared" si="10"/>
        <v>2.8364458557328107</v>
      </c>
      <c r="AK31" s="20">
        <f t="shared" si="10"/>
        <v>2.7555682264853503</v>
      </c>
      <c r="AL31" s="20">
        <f t="shared" si="10"/>
        <v>2.678838167968529</v>
      </c>
      <c r="AM31" s="20">
        <f t="shared" si="10"/>
        <v>2.6059446123775483</v>
      </c>
      <c r="AN31" s="20">
        <f t="shared" si="10"/>
        <v>2.536606839986128</v>
      </c>
      <c r="AO31" s="20">
        <f t="shared" si="10"/>
        <v>2.4705708662800134</v>
      </c>
      <c r="AP31" s="20">
        <f aca="true" t="shared" si="11" ref="AP31:AY31">(($A31-(((AP$24+10)/10)+10))*$E$22)/($N$22*((AP$24+10)/10))</f>
        <v>3.3477428180574553</v>
      </c>
      <c r="AQ31" s="20">
        <f t="shared" si="11"/>
        <v>3.2641711229946524</v>
      </c>
      <c r="AR31" s="20">
        <f t="shared" si="11"/>
        <v>3.184313725490196</v>
      </c>
      <c r="AS31" s="20">
        <f t="shared" si="11"/>
        <v>3.107928388746803</v>
      </c>
      <c r="AT31" s="20">
        <f t="shared" si="11"/>
        <v>3.034793491864831</v>
      </c>
      <c r="AU31" s="20">
        <f t="shared" si="11"/>
        <v>2.9647058823529413</v>
      </c>
      <c r="AV31" s="20">
        <f t="shared" si="11"/>
        <v>2.8974789915966386</v>
      </c>
      <c r="AW31" s="20">
        <f t="shared" si="11"/>
        <v>2.8329411764705883</v>
      </c>
      <c r="AX31" s="20">
        <f t="shared" si="11"/>
        <v>2.770934256055363</v>
      </c>
      <c r="AY31" s="20">
        <f t="shared" si="11"/>
        <v>2.7113122171945703</v>
      </c>
    </row>
    <row r="32" spans="1:51" ht="13.5" customHeight="1">
      <c r="A32" s="17">
        <v>240</v>
      </c>
      <c r="B32" s="18">
        <f aca="true" t="shared" si="12" ref="B32:AG32">(($A32-(((B$24+10)/10)+10))*$E$22)/($N$22*((B$24+10)/10)*100/$N16)</f>
        <v>36.088384480501205</v>
      </c>
      <c r="C32" s="18">
        <f t="shared" si="12"/>
        <v>27.00706234645823</v>
      </c>
      <c r="D32" s="18">
        <f t="shared" si="12"/>
        <v>21.558269066032445</v>
      </c>
      <c r="E32" s="18">
        <f t="shared" si="12"/>
        <v>17.925740212415256</v>
      </c>
      <c r="F32" s="18">
        <f t="shared" si="12"/>
        <v>15.331076745545836</v>
      </c>
      <c r="G32" s="18">
        <f t="shared" si="12"/>
        <v>13.385079145393771</v>
      </c>
      <c r="H32" s="18">
        <f t="shared" si="12"/>
        <v>11.871525456386609</v>
      </c>
      <c r="I32" s="18">
        <f t="shared" si="12"/>
        <v>10.66068250518088</v>
      </c>
      <c r="J32" s="18">
        <f t="shared" si="12"/>
        <v>9.669992817830739</v>
      </c>
      <c r="K32" s="18">
        <f t="shared" si="12"/>
        <v>8.844418078372286</v>
      </c>
      <c r="L32" s="18">
        <f t="shared" si="12"/>
        <v>8.145854837292056</v>
      </c>
      <c r="M32" s="18">
        <f t="shared" si="12"/>
        <v>7.547086344937575</v>
      </c>
      <c r="N32" s="18">
        <f t="shared" si="12"/>
        <v>7.0281536515636915</v>
      </c>
      <c r="O32" s="18">
        <f t="shared" si="12"/>
        <v>6.574087544861543</v>
      </c>
      <c r="P32" s="18">
        <f t="shared" si="12"/>
        <v>6.173440980124353</v>
      </c>
      <c r="Q32" s="18">
        <f t="shared" si="12"/>
        <v>5.817310700357961</v>
      </c>
      <c r="R32" s="18">
        <f t="shared" si="12"/>
        <v>5.498667818461717</v>
      </c>
      <c r="S32" s="18">
        <f t="shared" si="12"/>
        <v>5.2118892247550965</v>
      </c>
      <c r="T32" s="18">
        <f t="shared" si="12"/>
        <v>4.9524228780681545</v>
      </c>
      <c r="U32" s="18">
        <f t="shared" si="12"/>
        <v>4.716544381080026</v>
      </c>
      <c r="V32" s="18">
        <f t="shared" si="12"/>
        <v>4.501177057743038</v>
      </c>
      <c r="W32" s="18">
        <f t="shared" si="12"/>
        <v>4.3037570113507995</v>
      </c>
      <c r="X32" s="18">
        <f t="shared" si="12"/>
        <v>4.122130568669941</v>
      </c>
      <c r="Y32" s="18">
        <f t="shared" si="12"/>
        <v>3.954475390810685</v>
      </c>
      <c r="Z32" s="18">
        <f t="shared" si="12"/>
        <v>3.7992391150150793</v>
      </c>
      <c r="AA32" s="18">
        <f t="shared" si="12"/>
        <v>3.6550911446334444</v>
      </c>
      <c r="AB32" s="18">
        <f t="shared" si="12"/>
        <v>3.5208844135884743</v>
      </c>
      <c r="AC32" s="18">
        <f t="shared" si="12"/>
        <v>3.3956247979465024</v>
      </c>
      <c r="AD32" s="18">
        <f t="shared" si="12"/>
        <v>3.2784464478298188</v>
      </c>
      <c r="AE32" s="18">
        <f t="shared" si="12"/>
        <v>3.168591744595428</v>
      </c>
      <c r="AF32" s="18">
        <f t="shared" si="12"/>
        <v>3.065394902163122</v>
      </c>
      <c r="AG32" s="18">
        <f t="shared" si="12"/>
        <v>2.9682684622268334</v>
      </c>
      <c r="AH32" s="18">
        <f aca="true" t="shared" si="13" ref="AH32:AY32">(($A32-(((AH$24+10)/10)+10))*$E$22)/($N$22*((AH$24+10)/10)*100/$N16)</f>
        <v>2.876692104572618</v>
      </c>
      <c r="AI32" s="18">
        <f t="shared" si="13"/>
        <v>2.7902033223436375</v>
      </c>
      <c r="AJ32" s="18">
        <f t="shared" si="13"/>
        <v>2.708389609424332</v>
      </c>
      <c r="AK32" s="18">
        <f t="shared" si="13"/>
        <v>2.6308818813955153</v>
      </c>
      <c r="AL32" s="18">
        <f t="shared" si="13"/>
        <v>2.557348908650228</v>
      </c>
      <c r="AM32" s="18">
        <f t="shared" si="13"/>
        <v>2.487492584542205</v>
      </c>
      <c r="AN32" s="18">
        <f t="shared" si="13"/>
        <v>2.4210438860004273</v>
      </c>
      <c r="AO32" s="18">
        <f t="shared" si="13"/>
        <v>2.3577594111987343</v>
      </c>
      <c r="AP32" s="18">
        <f t="shared" si="13"/>
        <v>2.297418400341306</v>
      </c>
      <c r="AQ32" s="18">
        <f t="shared" si="13"/>
        <v>2.2398201627046697</v>
      </c>
      <c r="AR32" s="18">
        <f t="shared" si="13"/>
        <v>2.184781846740773</v>
      </c>
      <c r="AS32" s="18">
        <f t="shared" si="13"/>
        <v>2.1321365010361757</v>
      </c>
      <c r="AT32" s="18">
        <f t="shared" si="13"/>
        <v>2.0817313828083703</v>
      </c>
      <c r="AU32" s="18">
        <f t="shared" si="13"/>
        <v>2.033426477840057</v>
      </c>
      <c r="AV32" s="18">
        <f t="shared" si="13"/>
        <v>1.98709320164596</v>
      </c>
      <c r="AW32" s="18">
        <f t="shared" si="13"/>
        <v>1.9426132564996272</v>
      </c>
      <c r="AX32" s="18">
        <f t="shared" si="13"/>
        <v>1.89987762292766</v>
      </c>
      <c r="AY32" s="18">
        <f t="shared" si="13"/>
        <v>1.8587856675699994</v>
      </c>
    </row>
    <row r="33" spans="1:51" ht="13.5" customHeight="1">
      <c r="A33" s="19">
        <v>230</v>
      </c>
      <c r="B33" s="20">
        <f aca="true" t="shared" si="14" ref="B33:AG33">(($A33-(((B$24+10)/10)+10))*$E$22)/($N$22*((B$24+10)/10)*100/$N16)</f>
        <v>34.509024109363295</v>
      </c>
      <c r="C33" s="20">
        <f t="shared" si="14"/>
        <v>25.8225420681048</v>
      </c>
      <c r="D33" s="20">
        <f t="shared" si="14"/>
        <v>20.610652843349698</v>
      </c>
      <c r="E33" s="20">
        <f t="shared" si="14"/>
        <v>17.1360600268463</v>
      </c>
      <c r="F33" s="20">
        <f t="shared" si="14"/>
        <v>14.654208015058162</v>
      </c>
      <c r="G33" s="20">
        <f t="shared" si="14"/>
        <v>12.792819006217057</v>
      </c>
      <c r="H33" s="20">
        <f t="shared" si="14"/>
        <v>11.34507199934064</v>
      </c>
      <c r="I33" s="20">
        <f t="shared" si="14"/>
        <v>10.186874393839506</v>
      </c>
      <c r="J33" s="20">
        <f t="shared" si="14"/>
        <v>9.239258171156763</v>
      </c>
      <c r="K33" s="20">
        <f t="shared" si="14"/>
        <v>8.449577985587808</v>
      </c>
      <c r="L33" s="20">
        <f t="shared" si="14"/>
        <v>7.781387059337155</v>
      </c>
      <c r="M33" s="20">
        <f t="shared" si="14"/>
        <v>7.208651979693737</v>
      </c>
      <c r="N33" s="20">
        <f t="shared" si="14"/>
        <v>6.7122815773361095</v>
      </c>
      <c r="O33" s="20">
        <f t="shared" si="14"/>
        <v>6.277957475273185</v>
      </c>
      <c r="P33" s="20">
        <f t="shared" si="14"/>
        <v>5.894730326394133</v>
      </c>
      <c r="Q33" s="20">
        <f t="shared" si="14"/>
        <v>5.554083971834976</v>
      </c>
      <c r="R33" s="20">
        <f t="shared" si="14"/>
        <v>5.249295128282047</v>
      </c>
      <c r="S33" s="20">
        <f t="shared" si="14"/>
        <v>4.97498516908441</v>
      </c>
      <c r="T33" s="20">
        <f t="shared" si="14"/>
        <v>4.726799967905596</v>
      </c>
      <c r="U33" s="20">
        <f t="shared" si="14"/>
        <v>4.501177057743038</v>
      </c>
      <c r="V33" s="20">
        <f t="shared" si="14"/>
        <v>4.295173531072876</v>
      </c>
      <c r="W33" s="20">
        <f t="shared" si="14"/>
        <v>4.106336964958561</v>
      </c>
      <c r="X33" s="20">
        <f t="shared" si="14"/>
        <v>3.9326073241333916</v>
      </c>
      <c r="Y33" s="20">
        <f t="shared" si="14"/>
        <v>3.7722415018332343</v>
      </c>
      <c r="Z33" s="20">
        <f t="shared" si="14"/>
        <v>3.623754629333089</v>
      </c>
      <c r="AA33" s="20">
        <f t="shared" si="14"/>
        <v>3.4858739620115258</v>
      </c>
      <c r="AB33" s="20">
        <f t="shared" si="14"/>
        <v>3.3575023062293807</v>
      </c>
      <c r="AC33" s="20">
        <f t="shared" si="14"/>
        <v>3.237688760832712</v>
      </c>
      <c r="AD33" s="20">
        <f t="shared" si="14"/>
        <v>3.1256051215906666</v>
      </c>
      <c r="AE33" s="20">
        <f t="shared" si="14"/>
        <v>3.020526709801249</v>
      </c>
      <c r="AF33" s="20">
        <f t="shared" si="14"/>
        <v>2.9218166866051303</v>
      </c>
      <c r="AG33" s="20">
        <f t="shared" si="14"/>
        <v>2.8289131353617236</v>
      </c>
      <c r="AH33" s="20">
        <f aca="true" t="shared" si="15" ref="AH33:AY33">(($A33-(((AH$24+10)/10)+10))*$E$22)/($N$22*((AH$24+10)/10)*100/$N16)</f>
        <v>2.741318358475083</v>
      </c>
      <c r="AI33" s="20">
        <f t="shared" si="15"/>
        <v>2.6585899580821453</v>
      </c>
      <c r="AJ33" s="20">
        <f t="shared" si="15"/>
        <v>2.5803333631158525</v>
      </c>
      <c r="AK33" s="20">
        <f t="shared" si="15"/>
        <v>2.5061955363056807</v>
      </c>
      <c r="AL33" s="20">
        <f t="shared" si="15"/>
        <v>2.4358596493319276</v>
      </c>
      <c r="AM33" s="20">
        <f t="shared" si="15"/>
        <v>2.369040556706862</v>
      </c>
      <c r="AN33" s="20">
        <f t="shared" si="15"/>
        <v>2.305480932014727</v>
      </c>
      <c r="AO33" s="20">
        <f t="shared" si="15"/>
        <v>2.2449479561174552</v>
      </c>
      <c r="AP33" s="20">
        <f t="shared" si="15"/>
        <v>2.1872304674712195</v>
      </c>
      <c r="AQ33" s="20">
        <f t="shared" si="15"/>
        <v>2.132136501036176</v>
      </c>
      <c r="AR33" s="20">
        <f t="shared" si="15"/>
        <v>2.079491155331579</v>
      </c>
      <c r="AS33" s="20">
        <f t="shared" si="15"/>
        <v>2.029134737701095</v>
      </c>
      <c r="AT33" s="20">
        <f t="shared" si="15"/>
        <v>1.9809211463527592</v>
      </c>
      <c r="AU33" s="20">
        <f t="shared" si="15"/>
        <v>1.9347164546439375</v>
      </c>
      <c r="AV33" s="20">
        <f t="shared" si="15"/>
        <v>1.8903976687191493</v>
      </c>
      <c r="AW33" s="20">
        <f t="shared" si="15"/>
        <v>1.8478516342313527</v>
      </c>
      <c r="AX33" s="20">
        <f t="shared" si="15"/>
        <v>1.8069740716842535</v>
      </c>
      <c r="AY33" s="20">
        <f t="shared" si="15"/>
        <v>1.767668723081274</v>
      </c>
    </row>
    <row r="34" spans="1:51" ht="13.5" customHeight="1">
      <c r="A34" s="17">
        <v>220</v>
      </c>
      <c r="B34" s="18">
        <f aca="true" t="shared" si="16" ref="B34:AG34">(($A34-(((B$24+10)/10)+10))*$E$22)/($N$22*((B$24+10)/10)*100/$N16)</f>
        <v>32.929663738225386</v>
      </c>
      <c r="C34" s="18">
        <f t="shared" si="16"/>
        <v>24.638021789751367</v>
      </c>
      <c r="D34" s="18">
        <f t="shared" si="16"/>
        <v>19.663036620666954</v>
      </c>
      <c r="E34" s="18">
        <f t="shared" si="16"/>
        <v>16.34637984127735</v>
      </c>
      <c r="F34" s="18">
        <f t="shared" si="16"/>
        <v>13.977339284570487</v>
      </c>
      <c r="G34" s="18">
        <f t="shared" si="16"/>
        <v>12.20055886704034</v>
      </c>
      <c r="H34" s="18">
        <f t="shared" si="16"/>
        <v>10.81861854229467</v>
      </c>
      <c r="I34" s="18">
        <f t="shared" si="16"/>
        <v>9.713066282498135</v>
      </c>
      <c r="J34" s="18">
        <f t="shared" si="16"/>
        <v>8.808523524482789</v>
      </c>
      <c r="K34" s="18">
        <f t="shared" si="16"/>
        <v>8.054737892803331</v>
      </c>
      <c r="L34" s="18">
        <f t="shared" si="16"/>
        <v>7.416919281382253</v>
      </c>
      <c r="M34" s="18">
        <f t="shared" si="16"/>
        <v>6.8702176144499</v>
      </c>
      <c r="N34" s="18">
        <f t="shared" si="16"/>
        <v>6.396409503108528</v>
      </c>
      <c r="O34" s="18">
        <f t="shared" si="16"/>
        <v>5.981827405684827</v>
      </c>
      <c r="P34" s="18">
        <f t="shared" si="16"/>
        <v>5.616019672663914</v>
      </c>
      <c r="Q34" s="18">
        <f t="shared" si="16"/>
        <v>5.290857243311992</v>
      </c>
      <c r="R34" s="18">
        <f t="shared" si="16"/>
        <v>4.999922438102378</v>
      </c>
      <c r="S34" s="18">
        <f t="shared" si="16"/>
        <v>4.738081113413724</v>
      </c>
      <c r="T34" s="18">
        <f t="shared" si="16"/>
        <v>4.501177057743038</v>
      </c>
      <c r="U34" s="18">
        <f t="shared" si="16"/>
        <v>4.285809734406051</v>
      </c>
      <c r="V34" s="18">
        <f t="shared" si="16"/>
        <v>4.089170004402714</v>
      </c>
      <c r="W34" s="18">
        <f t="shared" si="16"/>
        <v>3.9089169185663226</v>
      </c>
      <c r="X34" s="18">
        <f t="shared" si="16"/>
        <v>3.7430840795968425</v>
      </c>
      <c r="Y34" s="18">
        <f t="shared" si="16"/>
        <v>3.5900076128557834</v>
      </c>
      <c r="Z34" s="18">
        <f t="shared" si="16"/>
        <v>3.4482701436510994</v>
      </c>
      <c r="AA34" s="18">
        <f t="shared" si="16"/>
        <v>3.3166567793896067</v>
      </c>
      <c r="AB34" s="18">
        <f t="shared" si="16"/>
        <v>3.1941201988702868</v>
      </c>
      <c r="AC34" s="18">
        <f t="shared" si="16"/>
        <v>3.079752723718921</v>
      </c>
      <c r="AD34" s="18">
        <f t="shared" si="16"/>
        <v>2.972763795351514</v>
      </c>
      <c r="AE34" s="18">
        <f t="shared" si="16"/>
        <v>2.8724616750070706</v>
      </c>
      <c r="AF34" s="18">
        <f t="shared" si="16"/>
        <v>2.7782384710471386</v>
      </c>
      <c r="AG34" s="18">
        <f t="shared" si="16"/>
        <v>2.6895578084966143</v>
      </c>
      <c r="AH34" s="18">
        <f aca="true" t="shared" si="17" ref="AH34:AY34">(($A34-(((AH$24+10)/10)+10))*$E$22)/($N$22*((AH$24+10)/10)*100/$N16)</f>
        <v>2.6059446123775483</v>
      </c>
      <c r="AI34" s="18">
        <f t="shared" si="17"/>
        <v>2.526976593820653</v>
      </c>
      <c r="AJ34" s="18">
        <f t="shared" si="17"/>
        <v>2.4522771168073736</v>
      </c>
      <c r="AK34" s="18">
        <f t="shared" si="17"/>
        <v>2.3815091912158457</v>
      </c>
      <c r="AL34" s="18">
        <f t="shared" si="17"/>
        <v>2.314370390013627</v>
      </c>
      <c r="AM34" s="18">
        <f t="shared" si="17"/>
        <v>2.250588528871519</v>
      </c>
      <c r="AN34" s="18">
        <f t="shared" si="17"/>
        <v>2.189917978029026</v>
      </c>
      <c r="AO34" s="18">
        <f t="shared" si="17"/>
        <v>2.132136501036176</v>
      </c>
      <c r="AP34" s="18">
        <f t="shared" si="17"/>
        <v>2.0770425346011328</v>
      </c>
      <c r="AQ34" s="18">
        <f t="shared" si="17"/>
        <v>2.024452839367682</v>
      </c>
      <c r="AR34" s="18">
        <f t="shared" si="17"/>
        <v>1.9742004639223854</v>
      </c>
      <c r="AS34" s="18">
        <f t="shared" si="17"/>
        <v>1.926132974366014</v>
      </c>
      <c r="AT34" s="18">
        <f t="shared" si="17"/>
        <v>1.880110909897148</v>
      </c>
      <c r="AU34" s="18">
        <f t="shared" si="17"/>
        <v>1.8360064314478182</v>
      </c>
      <c r="AV34" s="18">
        <f t="shared" si="17"/>
        <v>1.7937021357923386</v>
      </c>
      <c r="AW34" s="18">
        <f t="shared" si="17"/>
        <v>1.7530900119630781</v>
      </c>
      <c r="AX34" s="18">
        <f t="shared" si="17"/>
        <v>1.7140705204408473</v>
      </c>
      <c r="AY34" s="18">
        <f t="shared" si="17"/>
        <v>1.6765517785925486</v>
      </c>
    </row>
    <row r="35" spans="1:51" ht="13.5" customHeight="1">
      <c r="A35" s="19">
        <v>210</v>
      </c>
      <c r="B35" s="20">
        <f aca="true" t="shared" si="18" ref="B35:AG35">(($A35-(((B$24+10)/10)+10))*$E$22)/($N$22*((B$24+10)/10)*100/$N16)</f>
        <v>31.350303367087477</v>
      </c>
      <c r="C35" s="20">
        <f t="shared" si="18"/>
        <v>23.453501511397935</v>
      </c>
      <c r="D35" s="20">
        <f t="shared" si="18"/>
        <v>18.71542039798421</v>
      </c>
      <c r="E35" s="20">
        <f t="shared" si="18"/>
        <v>15.556699655708396</v>
      </c>
      <c r="F35" s="20">
        <f t="shared" si="18"/>
        <v>13.30047055408281</v>
      </c>
      <c r="G35" s="20">
        <f t="shared" si="18"/>
        <v>11.608298727863625</v>
      </c>
      <c r="H35" s="20">
        <f t="shared" si="18"/>
        <v>10.292165085248701</v>
      </c>
      <c r="I35" s="20">
        <f t="shared" si="18"/>
        <v>9.239258171156761</v>
      </c>
      <c r="J35" s="20">
        <f t="shared" si="18"/>
        <v>8.377788877808813</v>
      </c>
      <c r="K35" s="20">
        <f t="shared" si="18"/>
        <v>7.659897800018855</v>
      </c>
      <c r="L35" s="20">
        <f t="shared" si="18"/>
        <v>7.052451503427351</v>
      </c>
      <c r="M35" s="20">
        <f t="shared" si="18"/>
        <v>6.531783249206063</v>
      </c>
      <c r="N35" s="20">
        <f t="shared" si="18"/>
        <v>6.080537428880946</v>
      </c>
      <c r="O35" s="20">
        <f t="shared" si="18"/>
        <v>5.685697336096469</v>
      </c>
      <c r="P35" s="20">
        <f t="shared" si="18"/>
        <v>5.337309018933695</v>
      </c>
      <c r="Q35" s="20">
        <f t="shared" si="18"/>
        <v>5.027630514789007</v>
      </c>
      <c r="R35" s="20">
        <f t="shared" si="18"/>
        <v>4.750549747922708</v>
      </c>
      <c r="S35" s="20">
        <f t="shared" si="18"/>
        <v>4.501177057743038</v>
      </c>
      <c r="T35" s="20">
        <f t="shared" si="18"/>
        <v>4.27555414758048</v>
      </c>
      <c r="U35" s="20">
        <f t="shared" si="18"/>
        <v>4.070442411069063</v>
      </c>
      <c r="V35" s="20">
        <f t="shared" si="18"/>
        <v>3.8831664777325523</v>
      </c>
      <c r="W35" s="20">
        <f t="shared" si="18"/>
        <v>3.711496872174084</v>
      </c>
      <c r="X35" s="20">
        <f t="shared" si="18"/>
        <v>3.5535608350602934</v>
      </c>
      <c r="Y35" s="20">
        <f t="shared" si="18"/>
        <v>3.4077737238783326</v>
      </c>
      <c r="Z35" s="20">
        <f t="shared" si="18"/>
        <v>3.2727856579691097</v>
      </c>
      <c r="AA35" s="20">
        <f t="shared" si="18"/>
        <v>3.147439596767688</v>
      </c>
      <c r="AB35" s="20">
        <f t="shared" si="18"/>
        <v>3.0307380915111928</v>
      </c>
      <c r="AC35" s="20">
        <f t="shared" si="18"/>
        <v>2.9218166866051303</v>
      </c>
      <c r="AD35" s="20">
        <f t="shared" si="18"/>
        <v>2.819922469112362</v>
      </c>
      <c r="AE35" s="20">
        <f t="shared" si="18"/>
        <v>2.7243966402128916</v>
      </c>
      <c r="AF35" s="20">
        <f t="shared" si="18"/>
        <v>2.634660255489147</v>
      </c>
      <c r="AG35" s="20">
        <f t="shared" si="18"/>
        <v>2.5502024816315045</v>
      </c>
      <c r="AH35" s="20">
        <f aca="true" t="shared" si="19" ref="AH35:AY35">(($A35-(((AH$24+10)/10)+10))*$E$22)/($N$22*((AH$24+10)/10)*100/$N16)</f>
        <v>2.4705708662800134</v>
      </c>
      <c r="AI35" s="20">
        <f t="shared" si="19"/>
        <v>2.3953632295591607</v>
      </c>
      <c r="AJ35" s="20">
        <f t="shared" si="19"/>
        <v>2.3242208704988947</v>
      </c>
      <c r="AK35" s="20">
        <f t="shared" si="19"/>
        <v>2.2568228461260107</v>
      </c>
      <c r="AL35" s="20">
        <f t="shared" si="19"/>
        <v>2.1928811306953264</v>
      </c>
      <c r="AM35" s="20">
        <f t="shared" si="19"/>
        <v>2.1321365010361757</v>
      </c>
      <c r="AN35" s="20">
        <f t="shared" si="19"/>
        <v>2.0743550240433257</v>
      </c>
      <c r="AO35" s="20">
        <f t="shared" si="19"/>
        <v>2.0193250459548966</v>
      </c>
      <c r="AP35" s="20">
        <f t="shared" si="19"/>
        <v>1.9668546017310462</v>
      </c>
      <c r="AQ35" s="20">
        <f t="shared" si="19"/>
        <v>1.9167691776991886</v>
      </c>
      <c r="AR35" s="20">
        <f t="shared" si="19"/>
        <v>1.8689097725131913</v>
      </c>
      <c r="AS35" s="20">
        <f t="shared" si="19"/>
        <v>1.823131211030933</v>
      </c>
      <c r="AT35" s="20">
        <f t="shared" si="19"/>
        <v>1.7793006734415369</v>
      </c>
      <c r="AU35" s="20">
        <f t="shared" si="19"/>
        <v>1.737296408251699</v>
      </c>
      <c r="AV35" s="20">
        <f t="shared" si="19"/>
        <v>1.697006602865528</v>
      </c>
      <c r="AW35" s="20">
        <f t="shared" si="19"/>
        <v>1.6583283896948036</v>
      </c>
      <c r="AX35" s="20">
        <f t="shared" si="19"/>
        <v>1.6211669691974409</v>
      </c>
      <c r="AY35" s="20">
        <f t="shared" si="19"/>
        <v>1.5854348341038231</v>
      </c>
    </row>
    <row r="36" spans="1:51" ht="13.5" customHeight="1">
      <c r="A36" s="17">
        <v>200</v>
      </c>
      <c r="B36" s="18">
        <f aca="true" t="shared" si="20" ref="B36:AG36">(($A36-(((B$24+10)/10)+10))*$E$22)/($N$22*((B$24+10)/10)*100/$N16)</f>
        <v>29.770942995949568</v>
      </c>
      <c r="C36" s="18">
        <f t="shared" si="20"/>
        <v>22.268981233044506</v>
      </c>
      <c r="D36" s="18">
        <f t="shared" si="20"/>
        <v>17.767804175301464</v>
      </c>
      <c r="E36" s="18">
        <f t="shared" si="20"/>
        <v>14.767019470139441</v>
      </c>
      <c r="F36" s="18">
        <f t="shared" si="20"/>
        <v>12.623601823595136</v>
      </c>
      <c r="G36" s="18">
        <f t="shared" si="20"/>
        <v>11.016038588686909</v>
      </c>
      <c r="H36" s="18">
        <f t="shared" si="20"/>
        <v>9.765711628202732</v>
      </c>
      <c r="I36" s="18">
        <f t="shared" si="20"/>
        <v>8.76545005981539</v>
      </c>
      <c r="J36" s="18">
        <f t="shared" si="20"/>
        <v>7.947054231134838</v>
      </c>
      <c r="K36" s="18">
        <f t="shared" si="20"/>
        <v>7.265057707234377</v>
      </c>
      <c r="L36" s="18">
        <f t="shared" si="20"/>
        <v>6.687983725472449</v>
      </c>
      <c r="M36" s="18">
        <f t="shared" si="20"/>
        <v>6.1933488839622255</v>
      </c>
      <c r="N36" s="18">
        <f t="shared" si="20"/>
        <v>5.764665354653365</v>
      </c>
      <c r="O36" s="18">
        <f t="shared" si="20"/>
        <v>5.389567266508111</v>
      </c>
      <c r="P36" s="18">
        <f t="shared" si="20"/>
        <v>5.058598365203476</v>
      </c>
      <c r="Q36" s="18">
        <f t="shared" si="20"/>
        <v>4.764403786266023</v>
      </c>
      <c r="R36" s="18">
        <f t="shared" si="20"/>
        <v>4.501177057743038</v>
      </c>
      <c r="S36" s="18">
        <f t="shared" si="20"/>
        <v>4.264273002072351</v>
      </c>
      <c r="T36" s="18">
        <f t="shared" si="20"/>
        <v>4.049931237417922</v>
      </c>
      <c r="U36" s="18">
        <f t="shared" si="20"/>
        <v>3.855075087732076</v>
      </c>
      <c r="V36" s="18">
        <f t="shared" si="20"/>
        <v>3.67716295106239</v>
      </c>
      <c r="W36" s="18">
        <f t="shared" si="20"/>
        <v>3.5140768257818458</v>
      </c>
      <c r="X36" s="18">
        <f t="shared" si="20"/>
        <v>3.3640375905237447</v>
      </c>
      <c r="Y36" s="18">
        <f t="shared" si="20"/>
        <v>3.2255398349008817</v>
      </c>
      <c r="Z36" s="18">
        <f t="shared" si="20"/>
        <v>3.09730117228712</v>
      </c>
      <c r="AA36" s="18">
        <f t="shared" si="20"/>
        <v>2.9782224141457694</v>
      </c>
      <c r="AB36" s="18">
        <f t="shared" si="20"/>
        <v>2.867355984152099</v>
      </c>
      <c r="AC36" s="18">
        <f t="shared" si="20"/>
        <v>2.7638806494913393</v>
      </c>
      <c r="AD36" s="18">
        <f t="shared" si="20"/>
        <v>2.6670811428732093</v>
      </c>
      <c r="AE36" s="18">
        <f t="shared" si="20"/>
        <v>2.5763316054187126</v>
      </c>
      <c r="AF36" s="18">
        <f t="shared" si="20"/>
        <v>2.4910820399311553</v>
      </c>
      <c r="AG36" s="18">
        <f t="shared" si="20"/>
        <v>2.410847154766395</v>
      </c>
      <c r="AH36" s="18">
        <f aca="true" t="shared" si="21" ref="AH36:AY36">(($A36-(((AH$24+10)/10)+10))*$E$22)/($N$22*((AH$24+10)/10)*100/$N16)</f>
        <v>2.335197120182478</v>
      </c>
      <c r="AI36" s="18">
        <f t="shared" si="21"/>
        <v>2.2637498652976684</v>
      </c>
      <c r="AJ36" s="18">
        <f t="shared" si="21"/>
        <v>2.1961646241904154</v>
      </c>
      <c r="AK36" s="18">
        <f t="shared" si="21"/>
        <v>2.132136501036176</v>
      </c>
      <c r="AL36" s="18">
        <f t="shared" si="21"/>
        <v>2.071391871377026</v>
      </c>
      <c r="AM36" s="18">
        <f t="shared" si="21"/>
        <v>2.0136844732008328</v>
      </c>
      <c r="AN36" s="18">
        <f t="shared" si="21"/>
        <v>1.958792070057625</v>
      </c>
      <c r="AO36" s="18">
        <f t="shared" si="21"/>
        <v>1.9065135908736177</v>
      </c>
      <c r="AP36" s="18">
        <f t="shared" si="21"/>
        <v>1.8566666688609594</v>
      </c>
      <c r="AQ36" s="18">
        <f t="shared" si="21"/>
        <v>1.809085516030695</v>
      </c>
      <c r="AR36" s="18">
        <f t="shared" si="21"/>
        <v>1.7636190811039976</v>
      </c>
      <c r="AS36" s="18">
        <f t="shared" si="21"/>
        <v>1.720129447695852</v>
      </c>
      <c r="AT36" s="18">
        <f t="shared" si="21"/>
        <v>1.6784904369859257</v>
      </c>
      <c r="AU36" s="18">
        <f t="shared" si="21"/>
        <v>1.6385863850555797</v>
      </c>
      <c r="AV36" s="18">
        <f t="shared" si="21"/>
        <v>1.600311069938717</v>
      </c>
      <c r="AW36" s="18">
        <f t="shared" si="21"/>
        <v>1.5635667674265292</v>
      </c>
      <c r="AX36" s="18">
        <f t="shared" si="21"/>
        <v>1.5282634179540346</v>
      </c>
      <c r="AY36" s="18">
        <f t="shared" si="21"/>
        <v>1.4943178896150977</v>
      </c>
    </row>
    <row r="37" spans="1:51" ht="13.5" customHeight="1">
      <c r="A37" s="19">
        <v>190</v>
      </c>
      <c r="B37" s="20">
        <f aca="true" t="shared" si="22" ref="B37:AG37">(($A37-(((B$24+10)/10)+10))*$E$22)/($N$22*((B$24+10)/10)*100/$N16)</f>
        <v>28.19158262481166</v>
      </c>
      <c r="C37" s="20">
        <f t="shared" si="22"/>
        <v>21.084460954691075</v>
      </c>
      <c r="D37" s="20">
        <f t="shared" si="22"/>
        <v>16.82018795261872</v>
      </c>
      <c r="E37" s="20">
        <f t="shared" si="22"/>
        <v>13.977339284570487</v>
      </c>
      <c r="F37" s="20">
        <f t="shared" si="22"/>
        <v>11.946733093107461</v>
      </c>
      <c r="G37" s="20">
        <f t="shared" si="22"/>
        <v>10.423778449510193</v>
      </c>
      <c r="H37" s="20">
        <f t="shared" si="22"/>
        <v>9.239258171156763</v>
      </c>
      <c r="I37" s="20">
        <f t="shared" si="22"/>
        <v>8.291641948474018</v>
      </c>
      <c r="J37" s="20">
        <f t="shared" si="22"/>
        <v>7.516319584460863</v>
      </c>
      <c r="K37" s="20">
        <f t="shared" si="22"/>
        <v>6.8702176144499</v>
      </c>
      <c r="L37" s="20">
        <f t="shared" si="22"/>
        <v>6.3235159475175475</v>
      </c>
      <c r="M37" s="20">
        <f t="shared" si="22"/>
        <v>5.854914518718387</v>
      </c>
      <c r="N37" s="20">
        <f t="shared" si="22"/>
        <v>5.448793280425783</v>
      </c>
      <c r="O37" s="20">
        <f t="shared" si="22"/>
        <v>5.093437196919754</v>
      </c>
      <c r="P37" s="20">
        <f t="shared" si="22"/>
        <v>4.779887711473257</v>
      </c>
      <c r="Q37" s="20">
        <f t="shared" si="22"/>
        <v>4.501177057743038</v>
      </c>
      <c r="R37" s="20">
        <f t="shared" si="22"/>
        <v>4.251804367563369</v>
      </c>
      <c r="S37" s="20">
        <f t="shared" si="22"/>
        <v>4.0273689464016655</v>
      </c>
      <c r="T37" s="20">
        <f t="shared" si="22"/>
        <v>3.824308327255363</v>
      </c>
      <c r="U37" s="20">
        <f t="shared" si="22"/>
        <v>3.6397077643950886</v>
      </c>
      <c r="V37" s="20">
        <f t="shared" si="22"/>
        <v>3.471159424392228</v>
      </c>
      <c r="W37" s="20">
        <f t="shared" si="22"/>
        <v>3.316656779389607</v>
      </c>
      <c r="X37" s="20">
        <f t="shared" si="22"/>
        <v>3.1745143459871956</v>
      </c>
      <c r="Y37" s="20">
        <f t="shared" si="22"/>
        <v>3.0433059459234304</v>
      </c>
      <c r="Z37" s="20">
        <f t="shared" si="22"/>
        <v>2.9218166866051303</v>
      </c>
      <c r="AA37" s="20">
        <f t="shared" si="22"/>
        <v>2.8090052315238507</v>
      </c>
      <c r="AB37" s="20">
        <f t="shared" si="22"/>
        <v>2.703973876793005</v>
      </c>
      <c r="AC37" s="20">
        <f t="shared" si="22"/>
        <v>2.6059446123775487</v>
      </c>
      <c r="AD37" s="20">
        <f t="shared" si="22"/>
        <v>2.5142398166340567</v>
      </c>
      <c r="AE37" s="20">
        <f t="shared" si="22"/>
        <v>2.4282665706245337</v>
      </c>
      <c r="AF37" s="20">
        <f t="shared" si="22"/>
        <v>2.3475038243731636</v>
      </c>
      <c r="AG37" s="20">
        <f t="shared" si="22"/>
        <v>2.2714918279012855</v>
      </c>
      <c r="AH37" s="20">
        <f aca="true" t="shared" si="23" ref="AH37:AY37">(($A37-(((AH$24+10)/10)+10))*$E$22)/($N$22*((AH$24+10)/10)*100/$N16)</f>
        <v>2.1998233740849433</v>
      </c>
      <c r="AI37" s="20">
        <f t="shared" si="23"/>
        <v>2.1321365010361757</v>
      </c>
      <c r="AJ37" s="20">
        <f t="shared" si="23"/>
        <v>2.0681083778819365</v>
      </c>
      <c r="AK37" s="20">
        <f t="shared" si="23"/>
        <v>2.007450155946341</v>
      </c>
      <c r="AL37" s="20">
        <f t="shared" si="23"/>
        <v>1.9499026120587253</v>
      </c>
      <c r="AM37" s="20">
        <f t="shared" si="23"/>
        <v>1.8952324453654896</v>
      </c>
      <c r="AN37" s="20">
        <f t="shared" si="23"/>
        <v>1.8432291160719243</v>
      </c>
      <c r="AO37" s="20">
        <f t="shared" si="23"/>
        <v>1.7937021357923384</v>
      </c>
      <c r="AP37" s="20">
        <f t="shared" si="23"/>
        <v>1.7464787359908729</v>
      </c>
      <c r="AQ37" s="20">
        <f t="shared" si="23"/>
        <v>1.7014018543622011</v>
      </c>
      <c r="AR37" s="20">
        <f t="shared" si="23"/>
        <v>1.6583283896948038</v>
      </c>
      <c r="AS37" s="20">
        <f t="shared" si="23"/>
        <v>1.6171276843607711</v>
      </c>
      <c r="AT37" s="20">
        <f t="shared" si="23"/>
        <v>1.5776802005303145</v>
      </c>
      <c r="AU37" s="20">
        <f t="shared" si="23"/>
        <v>1.5398763618594604</v>
      </c>
      <c r="AV37" s="20">
        <f t="shared" si="23"/>
        <v>1.5036155370119064</v>
      </c>
      <c r="AW37" s="20">
        <f t="shared" si="23"/>
        <v>1.4688051451582547</v>
      </c>
      <c r="AX37" s="20">
        <f t="shared" si="23"/>
        <v>1.4353598667106282</v>
      </c>
      <c r="AY37" s="20">
        <f t="shared" si="23"/>
        <v>1.4032009451263723</v>
      </c>
    </row>
    <row r="38" spans="1:51" ht="13.5" customHeight="1">
      <c r="A38" s="19">
        <v>180</v>
      </c>
      <c r="B38" s="18">
        <f aca="true" t="shared" si="24" ref="B38:U38">(($A38-(((B$24+C43+A8282)/10)+10))*$E$22)/($N$22*((B$24+10)/10)*100/$N16)</f>
        <v>26.547534948801108</v>
      </c>
      <c r="C38" s="18">
        <f t="shared" si="24"/>
        <v>19.885379934297053</v>
      </c>
      <c r="D38" s="18">
        <f t="shared" si="24"/>
        <v>15.879032329164254</v>
      </c>
      <c r="E38" s="18">
        <f t="shared" si="24"/>
        <v>13.203822213156492</v>
      </c>
      <c r="F38" s="18">
        <f t="shared" si="24"/>
        <v>11.290647998551362</v>
      </c>
      <c r="G38" s="18">
        <f t="shared" si="24"/>
        <v>9.854419927414428</v>
      </c>
      <c r="H38" s="18">
        <f t="shared" si="24"/>
        <v>8.736515261305108</v>
      </c>
      <c r="I38" s="18">
        <f t="shared" si="24"/>
        <v>7.84164276499763</v>
      </c>
      <c r="J38" s="18">
        <f t="shared" si="24"/>
        <v>7.109100202050588</v>
      </c>
      <c r="K38" s="18">
        <f t="shared" si="24"/>
        <v>6.498384237694067</v>
      </c>
      <c r="L38" s="18">
        <f t="shared" si="24"/>
        <v>5.98143322735456</v>
      </c>
      <c r="M38" s="18">
        <f t="shared" si="24"/>
        <v>5.538190216978304</v>
      </c>
      <c r="N38" s="18">
        <f t="shared" si="24"/>
        <v>5.15393848183757</v>
      </c>
      <c r="O38" s="18">
        <f t="shared" si="24"/>
        <v>4.817634991195765</v>
      </c>
      <c r="P38" s="18">
        <f t="shared" si="24"/>
        <v>4.520831344634439</v>
      </c>
      <c r="Q38" s="18">
        <f t="shared" si="24"/>
        <v>4.256953968420136</v>
      </c>
      <c r="R38" s="18">
        <f t="shared" si="24"/>
        <v>4.02081135481551</v>
      </c>
      <c r="S38" s="18">
        <f t="shared" si="24"/>
        <v>3.8082489627351417</v>
      </c>
      <c r="T38" s="18">
        <f t="shared" si="24"/>
        <v>3.6159026098620872</v>
      </c>
      <c r="U38" s="18">
        <f t="shared" si="24"/>
        <v>3.4410634159389426</v>
      </c>
      <c r="V38" s="18">
        <f aca="true" t="shared" si="25" ref="V38:AY38">(($A38-(((V$24+10)/10)+10))*$E$22)/($N$22*((V$24+10)/10)*100/$N16)</f>
        <v>3.2651558977220665</v>
      </c>
      <c r="W38" s="18">
        <f t="shared" si="25"/>
        <v>3.1192367329973685</v>
      </c>
      <c r="X38" s="18">
        <f t="shared" si="25"/>
        <v>2.9849911014506465</v>
      </c>
      <c r="Y38" s="18">
        <f t="shared" si="25"/>
        <v>2.8610720569459795</v>
      </c>
      <c r="Z38" s="18">
        <f t="shared" si="25"/>
        <v>2.74633220092314</v>
      </c>
      <c r="AA38" s="18">
        <f t="shared" si="25"/>
        <v>2.639788048901932</v>
      </c>
      <c r="AB38" s="18">
        <f t="shared" si="25"/>
        <v>2.540591769433911</v>
      </c>
      <c r="AC38" s="18">
        <f t="shared" si="25"/>
        <v>2.4480085752637577</v>
      </c>
      <c r="AD38" s="18">
        <f t="shared" si="25"/>
        <v>2.3613984903949046</v>
      </c>
      <c r="AE38" s="18">
        <f t="shared" si="25"/>
        <v>2.2802015358303547</v>
      </c>
      <c r="AF38" s="18">
        <f t="shared" si="25"/>
        <v>2.203925608815172</v>
      </c>
      <c r="AG38" s="18">
        <f t="shared" si="25"/>
        <v>2.132136501036176</v>
      </c>
      <c r="AH38" s="18">
        <f t="shared" si="25"/>
        <v>2.0644496279874085</v>
      </c>
      <c r="AI38" s="18">
        <f t="shared" si="25"/>
        <v>2.0005231367746834</v>
      </c>
      <c r="AJ38" s="18">
        <f t="shared" si="25"/>
        <v>1.9400521315734574</v>
      </c>
      <c r="AK38" s="18">
        <f t="shared" si="25"/>
        <v>1.8827638108565063</v>
      </c>
      <c r="AL38" s="18">
        <f t="shared" si="25"/>
        <v>1.8284133527404245</v>
      </c>
      <c r="AM38" s="18">
        <f t="shared" si="25"/>
        <v>1.7767804175301465</v>
      </c>
      <c r="AN38" s="18">
        <f t="shared" si="25"/>
        <v>1.7276661620862237</v>
      </c>
      <c r="AO38" s="18">
        <f t="shared" si="25"/>
        <v>1.6808906807110593</v>
      </c>
      <c r="AP38" s="18">
        <f t="shared" si="25"/>
        <v>1.6362908031207863</v>
      </c>
      <c r="AQ38" s="18">
        <f t="shared" si="25"/>
        <v>1.5937181926937074</v>
      </c>
      <c r="AR38" s="18">
        <f t="shared" si="25"/>
        <v>1.5530376982856098</v>
      </c>
      <c r="AS38" s="18">
        <f t="shared" si="25"/>
        <v>1.51412592102569</v>
      </c>
      <c r="AT38" s="18">
        <f t="shared" si="25"/>
        <v>1.4768699640747034</v>
      </c>
      <c r="AU38" s="18">
        <f t="shared" si="25"/>
        <v>1.441166338663341</v>
      </c>
      <c r="AV38" s="18">
        <f t="shared" si="25"/>
        <v>1.4069200040850958</v>
      </c>
      <c r="AW38" s="18">
        <f t="shared" si="25"/>
        <v>1.37404352288998</v>
      </c>
      <c r="AX38" s="18">
        <f t="shared" si="25"/>
        <v>1.3424563154672218</v>
      </c>
      <c r="AY38" s="18">
        <f t="shared" si="25"/>
        <v>1.3120840006376466</v>
      </c>
    </row>
    <row r="39" spans="1:51" ht="13.5" customHeight="1">
      <c r="A39" s="19">
        <v>170</v>
      </c>
      <c r="B39" s="20">
        <f aca="true" t="shared" si="26" ref="B39:AG39">(($A39-(((B$24+10)/10)+10))*$E$22)/($N$22*((B$24+10)/10)*100/$N16)</f>
        <v>25.032861882535844</v>
      </c>
      <c r="C39" s="20">
        <f t="shared" si="26"/>
        <v>18.71542039798421</v>
      </c>
      <c r="D39" s="20">
        <f t="shared" si="26"/>
        <v>14.92495550725323</v>
      </c>
      <c r="E39" s="20">
        <f t="shared" si="26"/>
        <v>12.39797891343258</v>
      </c>
      <c r="F39" s="20">
        <f t="shared" si="26"/>
        <v>10.592995632132112</v>
      </c>
      <c r="G39" s="20">
        <f t="shared" si="26"/>
        <v>9.239258171156763</v>
      </c>
      <c r="H39" s="20">
        <f t="shared" si="26"/>
        <v>8.186351257064823</v>
      </c>
      <c r="I39" s="20">
        <f t="shared" si="26"/>
        <v>7.344025725791272</v>
      </c>
      <c r="J39" s="20">
        <f t="shared" si="26"/>
        <v>6.654850291112913</v>
      </c>
      <c r="K39" s="20">
        <f t="shared" si="26"/>
        <v>6.080537428880946</v>
      </c>
      <c r="L39" s="20">
        <f t="shared" si="26"/>
        <v>5.594580391607743</v>
      </c>
      <c r="M39" s="20">
        <f t="shared" si="26"/>
        <v>5.178045788230713</v>
      </c>
      <c r="N39" s="20">
        <f t="shared" si="26"/>
        <v>4.81704913197062</v>
      </c>
      <c r="O39" s="20">
        <f t="shared" si="26"/>
        <v>4.501177057743038</v>
      </c>
      <c r="P39" s="20">
        <f t="shared" si="26"/>
        <v>4.222466404012819</v>
      </c>
      <c r="Q39" s="20">
        <f t="shared" si="26"/>
        <v>3.9747236006970685</v>
      </c>
      <c r="R39" s="20">
        <f t="shared" si="26"/>
        <v>3.753058987204029</v>
      </c>
      <c r="S39" s="20">
        <f t="shared" si="26"/>
        <v>3.553560835060293</v>
      </c>
      <c r="T39" s="20">
        <f t="shared" si="26"/>
        <v>3.3730625069302467</v>
      </c>
      <c r="U39" s="20">
        <f t="shared" si="26"/>
        <v>3.2089731177211136</v>
      </c>
      <c r="V39" s="20">
        <f t="shared" si="26"/>
        <v>3.0591523710519044</v>
      </c>
      <c r="W39" s="20">
        <f t="shared" si="26"/>
        <v>2.9218166866051303</v>
      </c>
      <c r="X39" s="20">
        <f t="shared" si="26"/>
        <v>2.7954678569140974</v>
      </c>
      <c r="Y39" s="20">
        <f t="shared" si="26"/>
        <v>2.6788381679685287</v>
      </c>
      <c r="Z39" s="20">
        <f t="shared" si="26"/>
        <v>2.5708477152411504</v>
      </c>
      <c r="AA39" s="20">
        <f t="shared" si="26"/>
        <v>2.4705708662800134</v>
      </c>
      <c r="AB39" s="20">
        <f t="shared" si="26"/>
        <v>2.377209662074817</v>
      </c>
      <c r="AC39" s="20">
        <f t="shared" si="26"/>
        <v>2.2900725381499667</v>
      </c>
      <c r="AD39" s="20">
        <f t="shared" si="26"/>
        <v>2.208557164155752</v>
      </c>
      <c r="AE39" s="20">
        <f t="shared" si="26"/>
        <v>2.132136501036176</v>
      </c>
      <c r="AF39" s="20">
        <f t="shared" si="26"/>
        <v>2.0603473932571803</v>
      </c>
      <c r="AG39" s="20">
        <f t="shared" si="26"/>
        <v>1.9927811741710664</v>
      </c>
      <c r="AH39" s="20">
        <f aca="true" t="shared" si="27" ref="AH39:AY39">(($A39-(((AH$24+10)/10)+10))*$E$22)/($N$22*((AH$24+10)/10)*100/$N16)</f>
        <v>1.9290758818898732</v>
      </c>
      <c r="AI39" s="20">
        <f t="shared" si="27"/>
        <v>1.8689097725131911</v>
      </c>
      <c r="AJ39" s="20">
        <f t="shared" si="27"/>
        <v>1.8119958852649785</v>
      </c>
      <c r="AK39" s="20">
        <f t="shared" si="27"/>
        <v>1.7580774657666716</v>
      </c>
      <c r="AL39" s="20">
        <f t="shared" si="27"/>
        <v>1.706924093422124</v>
      </c>
      <c r="AM39" s="20">
        <f t="shared" si="27"/>
        <v>1.6583283896948033</v>
      </c>
      <c r="AN39" s="20">
        <f t="shared" si="27"/>
        <v>1.6121032081005233</v>
      </c>
      <c r="AO39" s="20">
        <f t="shared" si="27"/>
        <v>1.5680792256297802</v>
      </c>
      <c r="AP39" s="20">
        <f t="shared" si="27"/>
        <v>1.5261028702506996</v>
      </c>
      <c r="AQ39" s="20">
        <f t="shared" si="27"/>
        <v>1.4860345310252137</v>
      </c>
      <c r="AR39" s="20">
        <f t="shared" si="27"/>
        <v>1.447747006876416</v>
      </c>
      <c r="AS39" s="20">
        <f t="shared" si="27"/>
        <v>1.411124157690609</v>
      </c>
      <c r="AT39" s="20">
        <f t="shared" si="27"/>
        <v>1.3760597276190922</v>
      </c>
      <c r="AU39" s="20">
        <f t="shared" si="27"/>
        <v>1.342456315467222</v>
      </c>
      <c r="AV39" s="20">
        <f t="shared" si="27"/>
        <v>1.310224471158285</v>
      </c>
      <c r="AW39" s="20">
        <f t="shared" si="27"/>
        <v>1.2792819006217058</v>
      </c>
      <c r="AX39" s="20">
        <f t="shared" si="27"/>
        <v>1.2495527642238156</v>
      </c>
      <c r="AY39" s="20">
        <f t="shared" si="27"/>
        <v>1.2209670561489212</v>
      </c>
    </row>
    <row r="40" spans="1:51" ht="13.5" customHeight="1">
      <c r="A40" s="19">
        <v>160</v>
      </c>
      <c r="B40" s="18">
        <f aca="true" t="shared" si="28" ref="B40:AG40">(($A40-(((B$24+10)/10)+10))*$E$22)/($N$22*((B$24+10)/10)*100/$N16)</f>
        <v>23.453501511397935</v>
      </c>
      <c r="C40" s="18">
        <f t="shared" si="28"/>
        <v>17.53090011963078</v>
      </c>
      <c r="D40" s="18">
        <f t="shared" si="28"/>
        <v>13.977339284570485</v>
      </c>
      <c r="E40" s="18">
        <f t="shared" si="28"/>
        <v>11.608298727863625</v>
      </c>
      <c r="F40" s="18">
        <f t="shared" si="28"/>
        <v>9.916126901644438</v>
      </c>
      <c r="G40" s="18">
        <f t="shared" si="28"/>
        <v>8.646998031980047</v>
      </c>
      <c r="H40" s="18">
        <f t="shared" si="28"/>
        <v>7.659897800018854</v>
      </c>
      <c r="I40" s="18">
        <f t="shared" si="28"/>
        <v>6.8702176144499</v>
      </c>
      <c r="J40" s="18">
        <f t="shared" si="28"/>
        <v>6.224115644438938</v>
      </c>
      <c r="K40" s="18">
        <f t="shared" si="28"/>
        <v>5.685697336096469</v>
      </c>
      <c r="L40" s="18">
        <f t="shared" si="28"/>
        <v>5.2301126136528415</v>
      </c>
      <c r="M40" s="18">
        <f t="shared" si="28"/>
        <v>4.839611422986875</v>
      </c>
      <c r="N40" s="18">
        <f t="shared" si="28"/>
        <v>4.501177057743038</v>
      </c>
      <c r="O40" s="18">
        <f t="shared" si="28"/>
        <v>4.20504698815468</v>
      </c>
      <c r="P40" s="18">
        <f t="shared" si="28"/>
        <v>3.9437557502826</v>
      </c>
      <c r="Q40" s="18">
        <f t="shared" si="28"/>
        <v>3.711496872174084</v>
      </c>
      <c r="R40" s="18">
        <f t="shared" si="28"/>
        <v>3.5036862970243594</v>
      </c>
      <c r="S40" s="18">
        <f t="shared" si="28"/>
        <v>3.3166567793896067</v>
      </c>
      <c r="T40" s="18">
        <f t="shared" si="28"/>
        <v>3.1474395967676885</v>
      </c>
      <c r="U40" s="18">
        <f t="shared" si="28"/>
        <v>2.993605794384126</v>
      </c>
      <c r="V40" s="18">
        <f t="shared" si="28"/>
        <v>2.8531488443817428</v>
      </c>
      <c r="W40" s="18">
        <f t="shared" si="28"/>
        <v>2.7243966402128916</v>
      </c>
      <c r="X40" s="18">
        <f t="shared" si="28"/>
        <v>2.6059446123775487</v>
      </c>
      <c r="Y40" s="18">
        <f t="shared" si="28"/>
        <v>2.496604278991078</v>
      </c>
      <c r="Z40" s="18">
        <f t="shared" si="28"/>
        <v>2.3953632295591607</v>
      </c>
      <c r="AA40" s="18">
        <f t="shared" si="28"/>
        <v>2.301353683658095</v>
      </c>
      <c r="AB40" s="18">
        <f t="shared" si="28"/>
        <v>2.213827554715723</v>
      </c>
      <c r="AC40" s="18">
        <f t="shared" si="28"/>
        <v>2.132136501036176</v>
      </c>
      <c r="AD40" s="18">
        <f t="shared" si="28"/>
        <v>2.0557158379166</v>
      </c>
      <c r="AE40" s="18">
        <f t="shared" si="28"/>
        <v>1.9840714662419972</v>
      </c>
      <c r="AF40" s="18">
        <f t="shared" si="28"/>
        <v>1.9167691776991886</v>
      </c>
      <c r="AG40" s="18">
        <f t="shared" si="28"/>
        <v>1.8534258473059568</v>
      </c>
      <c r="AH40" s="18">
        <f aca="true" t="shared" si="29" ref="AH40:AY40">(($A40-(((AH$24+10)/10)+10))*$E$22)/($N$22*((AH$24+10)/10)*100/$N16)</f>
        <v>1.7937021357923384</v>
      </c>
      <c r="AI40" s="18">
        <f t="shared" si="29"/>
        <v>1.7372964082516988</v>
      </c>
      <c r="AJ40" s="18">
        <f t="shared" si="29"/>
        <v>1.6839396389564993</v>
      </c>
      <c r="AK40" s="18">
        <f t="shared" si="29"/>
        <v>1.6333911206768366</v>
      </c>
      <c r="AL40" s="18">
        <f t="shared" si="29"/>
        <v>1.5854348341038234</v>
      </c>
      <c r="AM40" s="18">
        <f t="shared" si="29"/>
        <v>1.5398763618594602</v>
      </c>
      <c r="AN40" s="18">
        <f t="shared" si="29"/>
        <v>1.4965402541148227</v>
      </c>
      <c r="AO40" s="18">
        <f t="shared" si="29"/>
        <v>1.455267770548501</v>
      </c>
      <c r="AP40" s="18">
        <f t="shared" si="29"/>
        <v>1.415914937380613</v>
      </c>
      <c r="AQ40" s="18">
        <f t="shared" si="29"/>
        <v>1.37835086935672</v>
      </c>
      <c r="AR40" s="18">
        <f t="shared" si="29"/>
        <v>1.342456315467222</v>
      </c>
      <c r="AS40" s="18">
        <f t="shared" si="29"/>
        <v>1.3081223943555282</v>
      </c>
      <c r="AT40" s="18">
        <f t="shared" si="29"/>
        <v>1.275249491163481</v>
      </c>
      <c r="AU40" s="18">
        <f t="shared" si="29"/>
        <v>1.2437462922711027</v>
      </c>
      <c r="AV40" s="18">
        <f t="shared" si="29"/>
        <v>1.2135289382314745</v>
      </c>
      <c r="AW40" s="18">
        <f t="shared" si="29"/>
        <v>1.1845202783534312</v>
      </c>
      <c r="AX40" s="18">
        <f t="shared" si="29"/>
        <v>1.1566492129804091</v>
      </c>
      <c r="AY40" s="18">
        <f t="shared" si="29"/>
        <v>1.1298501116601958</v>
      </c>
    </row>
    <row r="41" spans="1:51" ht="13.5" customHeight="1">
      <c r="A41" s="19">
        <v>150</v>
      </c>
      <c r="B41" s="20">
        <f aca="true" t="shared" si="30" ref="B41:AG41">(($A41-(((B$24+10)/10)+10))*$E$22)/($N$22*((B$24+10)/10)*100/$N16)</f>
        <v>21.87414114026003</v>
      </c>
      <c r="C41" s="20">
        <f t="shared" si="30"/>
        <v>16.34637984127735</v>
      </c>
      <c r="D41" s="20">
        <f t="shared" si="30"/>
        <v>13.029723061887742</v>
      </c>
      <c r="E41" s="20">
        <f t="shared" si="30"/>
        <v>10.81861854229467</v>
      </c>
      <c r="F41" s="20">
        <f t="shared" si="30"/>
        <v>9.239258171156761</v>
      </c>
      <c r="G41" s="20">
        <f t="shared" si="30"/>
        <v>8.054737892803331</v>
      </c>
      <c r="H41" s="20">
        <f t="shared" si="30"/>
        <v>7.133444342972885</v>
      </c>
      <c r="I41" s="20">
        <f t="shared" si="30"/>
        <v>6.3964095031085275</v>
      </c>
      <c r="J41" s="20">
        <f t="shared" si="30"/>
        <v>5.793380997764963</v>
      </c>
      <c r="K41" s="20">
        <f t="shared" si="30"/>
        <v>5.290857243311993</v>
      </c>
      <c r="L41" s="20">
        <f t="shared" si="30"/>
        <v>4.86564483569794</v>
      </c>
      <c r="M41" s="20">
        <f t="shared" si="30"/>
        <v>4.501177057743038</v>
      </c>
      <c r="N41" s="20">
        <f t="shared" si="30"/>
        <v>4.185304983515457</v>
      </c>
      <c r="O41" s="20">
        <f t="shared" si="30"/>
        <v>3.9089169185663226</v>
      </c>
      <c r="P41" s="20">
        <f t="shared" si="30"/>
        <v>3.665045096552381</v>
      </c>
      <c r="Q41" s="20">
        <f t="shared" si="30"/>
        <v>3.4482701436510994</v>
      </c>
      <c r="R41" s="20">
        <f t="shared" si="30"/>
        <v>3.25431360684469</v>
      </c>
      <c r="S41" s="20">
        <f t="shared" si="30"/>
        <v>3.0797527237189204</v>
      </c>
      <c r="T41" s="20">
        <f t="shared" si="30"/>
        <v>2.92181668660513</v>
      </c>
      <c r="U41" s="20">
        <f t="shared" si="30"/>
        <v>2.7782384710471386</v>
      </c>
      <c r="V41" s="20">
        <f t="shared" si="30"/>
        <v>2.6471453177115807</v>
      </c>
      <c r="W41" s="20">
        <f t="shared" si="30"/>
        <v>2.526976593820653</v>
      </c>
      <c r="X41" s="20">
        <f t="shared" si="30"/>
        <v>2.4164213678409996</v>
      </c>
      <c r="Y41" s="20">
        <f t="shared" si="30"/>
        <v>2.314370390013627</v>
      </c>
      <c r="Z41" s="20">
        <f t="shared" si="30"/>
        <v>2.219878743877171</v>
      </c>
      <c r="AA41" s="20">
        <f t="shared" si="30"/>
        <v>2.1321365010361757</v>
      </c>
      <c r="AB41" s="20">
        <f t="shared" si="30"/>
        <v>2.050445447356629</v>
      </c>
      <c r="AC41" s="20">
        <f t="shared" si="30"/>
        <v>1.9742004639223854</v>
      </c>
      <c r="AD41" s="20">
        <f t="shared" si="30"/>
        <v>1.9028745116774473</v>
      </c>
      <c r="AE41" s="20">
        <f t="shared" si="30"/>
        <v>1.8360064314478182</v>
      </c>
      <c r="AF41" s="20">
        <f t="shared" si="30"/>
        <v>1.773190962141197</v>
      </c>
      <c r="AG41" s="20">
        <f t="shared" si="30"/>
        <v>1.7140705204408473</v>
      </c>
      <c r="AH41" s="20">
        <f aca="true" t="shared" si="31" ref="AH41:AY41">(($A41-(((AH$24+10)/10)+10))*$E$22)/($N$22*((AH$24+10)/10)*100/$N16)</f>
        <v>1.6583283896948033</v>
      </c>
      <c r="AI41" s="20">
        <f t="shared" si="31"/>
        <v>1.6056830439902066</v>
      </c>
      <c r="AJ41" s="20">
        <f t="shared" si="31"/>
        <v>1.5558833926480202</v>
      </c>
      <c r="AK41" s="20">
        <f t="shared" si="31"/>
        <v>1.5087047755870018</v>
      </c>
      <c r="AL41" s="20">
        <f t="shared" si="31"/>
        <v>1.4639455747855226</v>
      </c>
      <c r="AM41" s="20">
        <f t="shared" si="31"/>
        <v>1.4214243340241173</v>
      </c>
      <c r="AN41" s="20">
        <f t="shared" si="31"/>
        <v>1.3809773001291221</v>
      </c>
      <c r="AO41" s="20">
        <f t="shared" si="31"/>
        <v>1.342456315467222</v>
      </c>
      <c r="AP41" s="20">
        <f t="shared" si="31"/>
        <v>1.3057270045105265</v>
      </c>
      <c r="AQ41" s="20">
        <f t="shared" si="31"/>
        <v>1.2706672076882262</v>
      </c>
      <c r="AR41" s="20">
        <f t="shared" si="31"/>
        <v>1.2371656240580282</v>
      </c>
      <c r="AS41" s="20">
        <f t="shared" si="31"/>
        <v>1.2051206310204472</v>
      </c>
      <c r="AT41" s="20">
        <f t="shared" si="31"/>
        <v>1.17443925470787</v>
      </c>
      <c r="AU41" s="20">
        <f t="shared" si="31"/>
        <v>1.1450362690749833</v>
      </c>
      <c r="AV41" s="20">
        <f t="shared" si="31"/>
        <v>1.1168334053046636</v>
      </c>
      <c r="AW41" s="20">
        <f t="shared" si="31"/>
        <v>1.0897586560851567</v>
      </c>
      <c r="AX41" s="20">
        <f t="shared" si="31"/>
        <v>1.0637456617370027</v>
      </c>
      <c r="AY41" s="20">
        <f t="shared" si="31"/>
        <v>1.0387331671714704</v>
      </c>
    </row>
    <row r="42" spans="1:51" ht="13.5" customHeight="1">
      <c r="A42" s="19">
        <v>140</v>
      </c>
      <c r="B42" s="18">
        <f aca="true" t="shared" si="32" ref="B42:U42">(($A42-(((B$24+C8482)/10)+10))*$E$22)/($N$22*((B$24+10)/10)*100/$N16)</f>
        <v>20.45271680623591</v>
      </c>
      <c r="C42" s="18">
        <f t="shared" si="32"/>
        <v>15.280311590759261</v>
      </c>
      <c r="D42" s="18">
        <f t="shared" si="32"/>
        <v>12.176868461473271</v>
      </c>
      <c r="E42" s="18">
        <f t="shared" si="32"/>
        <v>10.107906375282612</v>
      </c>
      <c r="F42" s="18">
        <f t="shared" si="32"/>
        <v>8.630076313717854</v>
      </c>
      <c r="G42" s="18">
        <f t="shared" si="32"/>
        <v>7.521703767544287</v>
      </c>
      <c r="H42" s="18">
        <f t="shared" si="32"/>
        <v>6.659636231631512</v>
      </c>
      <c r="I42" s="18">
        <f t="shared" si="32"/>
        <v>5.969982202901292</v>
      </c>
      <c r="J42" s="18">
        <f t="shared" si="32"/>
        <v>5.405719815758386</v>
      </c>
      <c r="K42" s="18">
        <f t="shared" si="32"/>
        <v>4.935501159805963</v>
      </c>
      <c r="L42" s="18">
        <f t="shared" si="32"/>
        <v>4.537623835538528</v>
      </c>
      <c r="M42" s="18">
        <f t="shared" si="32"/>
        <v>4.196586129023585</v>
      </c>
      <c r="N42" s="18">
        <f t="shared" si="32"/>
        <v>3.901020116710633</v>
      </c>
      <c r="O42" s="18">
        <f t="shared" si="32"/>
        <v>3.6423998559368007</v>
      </c>
      <c r="P42" s="18">
        <f t="shared" si="32"/>
        <v>3.4142055081951836</v>
      </c>
      <c r="Q42" s="18">
        <f t="shared" si="32"/>
        <v>3.211366087980413</v>
      </c>
      <c r="R42" s="18">
        <f t="shared" si="32"/>
        <v>3.029878185682987</v>
      </c>
      <c r="S42" s="18">
        <f t="shared" si="32"/>
        <v>2.866539073615303</v>
      </c>
      <c r="T42" s="18">
        <f t="shared" si="32"/>
        <v>2.7187560674588274</v>
      </c>
      <c r="U42" s="18">
        <f t="shared" si="32"/>
        <v>2.58440788004385</v>
      </c>
      <c r="V42" s="18">
        <f aca="true" t="shared" si="33" ref="V42:AY42">(($A42-(((V$24+10)/10)+10))*$E$22)/($N$22*((V$24+10)/10)*100/$N16)</f>
        <v>2.4411417910414186</v>
      </c>
      <c r="W42" s="18">
        <f t="shared" si="33"/>
        <v>2.3295565474284143</v>
      </c>
      <c r="X42" s="18">
        <f t="shared" si="33"/>
        <v>2.2268981233044505</v>
      </c>
      <c r="Y42" s="18">
        <f t="shared" si="33"/>
        <v>2.132136501036176</v>
      </c>
      <c r="Z42" s="18">
        <f t="shared" si="33"/>
        <v>2.0443942581951813</v>
      </c>
      <c r="AA42" s="18">
        <f t="shared" si="33"/>
        <v>1.962919318414257</v>
      </c>
      <c r="AB42" s="18">
        <f t="shared" si="33"/>
        <v>1.887063339997535</v>
      </c>
      <c r="AC42" s="18">
        <f t="shared" si="33"/>
        <v>1.8162644268085943</v>
      </c>
      <c r="AD42" s="18">
        <f t="shared" si="33"/>
        <v>1.750033185438295</v>
      </c>
      <c r="AE42" s="18">
        <f t="shared" si="33"/>
        <v>1.6879413966536394</v>
      </c>
      <c r="AF42" s="18">
        <f t="shared" si="33"/>
        <v>1.6296127465832053</v>
      </c>
      <c r="AG42" s="18">
        <f t="shared" si="33"/>
        <v>1.5747151935757377</v>
      </c>
      <c r="AH42" s="18">
        <f t="shared" si="33"/>
        <v>1.5229546435972685</v>
      </c>
      <c r="AI42" s="18">
        <f t="shared" si="33"/>
        <v>1.4740696797287143</v>
      </c>
      <c r="AJ42" s="18">
        <f t="shared" si="33"/>
        <v>1.4278271463395413</v>
      </c>
      <c r="AK42" s="18">
        <f t="shared" si="33"/>
        <v>1.384018430497167</v>
      </c>
      <c r="AL42" s="18">
        <f t="shared" si="33"/>
        <v>1.342456315467222</v>
      </c>
      <c r="AM42" s="18">
        <f t="shared" si="33"/>
        <v>1.3029723061887741</v>
      </c>
      <c r="AN42" s="18">
        <f t="shared" si="33"/>
        <v>1.2654143461434215</v>
      </c>
      <c r="AO42" s="18">
        <f t="shared" si="33"/>
        <v>1.2296448603859427</v>
      </c>
      <c r="AP42" s="18">
        <f t="shared" si="33"/>
        <v>1.1955390716404397</v>
      </c>
      <c r="AQ42" s="18">
        <f t="shared" si="33"/>
        <v>1.1629835460197324</v>
      </c>
      <c r="AR42" s="18">
        <f t="shared" si="33"/>
        <v>1.1318749326488342</v>
      </c>
      <c r="AS42" s="18">
        <f t="shared" si="33"/>
        <v>1.1021188676853664</v>
      </c>
      <c r="AT42" s="18">
        <f t="shared" si="33"/>
        <v>1.0736290182522588</v>
      </c>
      <c r="AU42" s="18">
        <f t="shared" si="33"/>
        <v>1.0463262458788642</v>
      </c>
      <c r="AV42" s="18">
        <f t="shared" si="33"/>
        <v>1.020137872377853</v>
      </c>
      <c r="AW42" s="18">
        <f t="shared" si="33"/>
        <v>0.9949970338168822</v>
      </c>
      <c r="AX42" s="18">
        <f t="shared" si="33"/>
        <v>0.9708421104935964</v>
      </c>
      <c r="AY42" s="18">
        <f t="shared" si="33"/>
        <v>0.9476162226827448</v>
      </c>
    </row>
    <row r="43" spans="1:51" ht="13.5" customHeight="1">
      <c r="A43" s="19">
        <v>130</v>
      </c>
      <c r="B43" s="20">
        <f aca="true" t="shared" si="34" ref="B43:U43">(($A43-(((B$24+B7782)/10)+10))*$E$22)/($N$22*((B$24+10)/10)*100/$N16)</f>
        <v>18.873356435098003</v>
      </c>
      <c r="C43" s="20">
        <f t="shared" si="34"/>
        <v>14.09579131240583</v>
      </c>
      <c r="D43" s="20">
        <f t="shared" si="34"/>
        <v>11.229252238790526</v>
      </c>
      <c r="E43" s="20">
        <f t="shared" si="34"/>
        <v>9.318226189713657</v>
      </c>
      <c r="F43" s="20">
        <f t="shared" si="34"/>
        <v>7.95320758323018</v>
      </c>
      <c r="G43" s="20">
        <f t="shared" si="34"/>
        <v>6.929443628367572</v>
      </c>
      <c r="H43" s="20">
        <f t="shared" si="34"/>
        <v>6.133182774585543</v>
      </c>
      <c r="I43" s="20">
        <f t="shared" si="34"/>
        <v>5.4961740915599195</v>
      </c>
      <c r="J43" s="20">
        <f t="shared" si="34"/>
        <v>4.974985169084411</v>
      </c>
      <c r="K43" s="20">
        <f t="shared" si="34"/>
        <v>4.540661067021486</v>
      </c>
      <c r="L43" s="20">
        <f t="shared" si="34"/>
        <v>4.173156057583626</v>
      </c>
      <c r="M43" s="20">
        <f t="shared" si="34"/>
        <v>3.858151763779747</v>
      </c>
      <c r="N43" s="20">
        <f t="shared" si="34"/>
        <v>3.5851480424830515</v>
      </c>
      <c r="O43" s="20">
        <f t="shared" si="34"/>
        <v>3.3462697863484427</v>
      </c>
      <c r="P43" s="20">
        <f t="shared" si="34"/>
        <v>3.1354948544649646</v>
      </c>
      <c r="Q43" s="20">
        <f t="shared" si="34"/>
        <v>2.9481393594574286</v>
      </c>
      <c r="R43" s="20">
        <f t="shared" si="34"/>
        <v>2.7805054955033173</v>
      </c>
      <c r="S43" s="20">
        <f t="shared" si="34"/>
        <v>2.629635017944617</v>
      </c>
      <c r="T43" s="20">
        <f t="shared" si="34"/>
        <v>2.493133157296269</v>
      </c>
      <c r="U43" s="20">
        <f t="shared" si="34"/>
        <v>2.3690405567068624</v>
      </c>
      <c r="V43" s="20">
        <f aca="true" t="shared" si="35" ref="V43:AY43">(($A43-(((V$24+10)/10)+10))*$E$22)/($N$22*((V$24+10)/10)*100/$N16)</f>
        <v>2.235138264371257</v>
      </c>
      <c r="W43" s="20">
        <f t="shared" si="35"/>
        <v>2.132136501036176</v>
      </c>
      <c r="X43" s="20">
        <f t="shared" si="35"/>
        <v>2.037374878767902</v>
      </c>
      <c r="Y43" s="20">
        <f t="shared" si="35"/>
        <v>1.949902612058725</v>
      </c>
      <c r="Z43" s="20">
        <f t="shared" si="35"/>
        <v>1.8689097725131913</v>
      </c>
      <c r="AA43" s="20">
        <f t="shared" si="35"/>
        <v>1.7937021357923384</v>
      </c>
      <c r="AB43" s="20">
        <f t="shared" si="35"/>
        <v>1.7236812326384412</v>
      </c>
      <c r="AC43" s="20">
        <f t="shared" si="35"/>
        <v>1.6583283896948036</v>
      </c>
      <c r="AD43" s="20">
        <f t="shared" si="35"/>
        <v>1.5971918591991425</v>
      </c>
      <c r="AE43" s="20">
        <f t="shared" si="35"/>
        <v>1.5398763618594604</v>
      </c>
      <c r="AF43" s="20">
        <f t="shared" si="35"/>
        <v>1.4860345310252137</v>
      </c>
      <c r="AG43" s="20">
        <f t="shared" si="35"/>
        <v>1.4353598667106282</v>
      </c>
      <c r="AH43" s="20">
        <f t="shared" si="35"/>
        <v>1.3875808974997335</v>
      </c>
      <c r="AI43" s="20">
        <f t="shared" si="35"/>
        <v>1.3424563154672218</v>
      </c>
      <c r="AJ43" s="20">
        <f t="shared" si="35"/>
        <v>1.2997709000310622</v>
      </c>
      <c r="AK43" s="20">
        <f t="shared" si="35"/>
        <v>1.259332085407332</v>
      </c>
      <c r="AL43" s="20">
        <f t="shared" si="35"/>
        <v>1.2209670561489214</v>
      </c>
      <c r="AM43" s="20">
        <f t="shared" si="35"/>
        <v>1.184520278353431</v>
      </c>
      <c r="AN43" s="20">
        <f t="shared" si="35"/>
        <v>1.149851392157721</v>
      </c>
      <c r="AO43" s="20">
        <f t="shared" si="35"/>
        <v>1.1168334053046636</v>
      </c>
      <c r="AP43" s="20">
        <f t="shared" si="35"/>
        <v>1.0853511387703532</v>
      </c>
      <c r="AQ43" s="20">
        <f t="shared" si="35"/>
        <v>1.0552998843512387</v>
      </c>
      <c r="AR43" s="20">
        <f t="shared" si="35"/>
        <v>1.0265842412396404</v>
      </c>
      <c r="AS43" s="20">
        <f t="shared" si="35"/>
        <v>0.9991171043502853</v>
      </c>
      <c r="AT43" s="20">
        <f t="shared" si="35"/>
        <v>0.9728187817966476</v>
      </c>
      <c r="AU43" s="20">
        <f t="shared" si="35"/>
        <v>0.9476162226827449</v>
      </c>
      <c r="AV43" s="20">
        <f t="shared" si="35"/>
        <v>0.9234423394510423</v>
      </c>
      <c r="AW43" s="20">
        <f t="shared" si="35"/>
        <v>0.9002354115486076</v>
      </c>
      <c r="AX43" s="20">
        <f t="shared" si="35"/>
        <v>0.87793855925019</v>
      </c>
      <c r="AY43" s="20">
        <f t="shared" si="35"/>
        <v>0.8564992781940194</v>
      </c>
    </row>
    <row r="44" spans="1:51" ht="13.5" customHeight="1">
      <c r="A44" s="19">
        <v>120</v>
      </c>
      <c r="B44" s="18">
        <f aca="true" t="shared" si="36" ref="B44:AO44">(($A44-(((B$24+10)/10)+10))*$E$22)/($N$22*((B$24+10)/10)*100/$N16)</f>
        <v>17.1360600268463</v>
      </c>
      <c r="C44" s="18">
        <f t="shared" si="36"/>
        <v>12.792819006217057</v>
      </c>
      <c r="D44" s="18">
        <f t="shared" si="36"/>
        <v>10.186874393839506</v>
      </c>
      <c r="E44" s="18">
        <f t="shared" si="36"/>
        <v>8.449577985587808</v>
      </c>
      <c r="F44" s="18">
        <f t="shared" si="36"/>
        <v>7.208651979693737</v>
      </c>
      <c r="G44" s="18">
        <f t="shared" si="36"/>
        <v>6.277957475273185</v>
      </c>
      <c r="H44" s="18">
        <f t="shared" si="36"/>
        <v>5.554083971834976</v>
      </c>
      <c r="I44" s="18">
        <f t="shared" si="36"/>
        <v>4.97498516908441</v>
      </c>
      <c r="J44" s="18">
        <f t="shared" si="36"/>
        <v>4.501177057743038</v>
      </c>
      <c r="K44" s="18">
        <f t="shared" si="36"/>
        <v>4.106336964958561</v>
      </c>
      <c r="L44" s="18">
        <f t="shared" si="36"/>
        <v>3.7722415018332343</v>
      </c>
      <c r="M44" s="18">
        <f t="shared" si="36"/>
        <v>3.4858739620115258</v>
      </c>
      <c r="N44" s="18">
        <f t="shared" si="36"/>
        <v>3.237688760832712</v>
      </c>
      <c r="O44" s="18">
        <f t="shared" si="36"/>
        <v>3.020526709801249</v>
      </c>
      <c r="P44" s="18">
        <f t="shared" si="36"/>
        <v>2.8289131353617236</v>
      </c>
      <c r="Q44" s="18">
        <f t="shared" si="36"/>
        <v>2.6585899580821453</v>
      </c>
      <c r="R44" s="18">
        <f t="shared" si="36"/>
        <v>2.5061955363056807</v>
      </c>
      <c r="S44" s="18">
        <f t="shared" si="36"/>
        <v>2.369040556706862</v>
      </c>
      <c r="T44" s="18">
        <f t="shared" si="36"/>
        <v>2.2449479561174552</v>
      </c>
      <c r="U44" s="18">
        <f t="shared" si="36"/>
        <v>2.132136501036176</v>
      </c>
      <c r="V44" s="18">
        <f t="shared" si="36"/>
        <v>2.029134737701095</v>
      </c>
      <c r="W44" s="18">
        <f t="shared" si="36"/>
        <v>1.9347164546439375</v>
      </c>
      <c r="X44" s="18">
        <f t="shared" si="36"/>
        <v>1.8478516342313527</v>
      </c>
      <c r="Y44" s="18">
        <f t="shared" si="36"/>
        <v>1.767668723081274</v>
      </c>
      <c r="Z44" s="18">
        <f t="shared" si="36"/>
        <v>1.6934252868312016</v>
      </c>
      <c r="AA44" s="18">
        <f t="shared" si="36"/>
        <v>1.6244849531704197</v>
      </c>
      <c r="AB44" s="18">
        <f t="shared" si="36"/>
        <v>1.5602991252793472</v>
      </c>
      <c r="AC44" s="18">
        <f t="shared" si="36"/>
        <v>1.5003923525810128</v>
      </c>
      <c r="AD44" s="18">
        <f t="shared" si="36"/>
        <v>1.4443505329599902</v>
      </c>
      <c r="AE44" s="18">
        <f t="shared" si="36"/>
        <v>1.3918113270652817</v>
      </c>
      <c r="AF44" s="18">
        <f t="shared" si="36"/>
        <v>1.342456315467222</v>
      </c>
      <c r="AG44" s="18">
        <f t="shared" si="36"/>
        <v>1.2960045398455187</v>
      </c>
      <c r="AH44" s="18">
        <f t="shared" si="36"/>
        <v>1.2522071514021984</v>
      </c>
      <c r="AI44" s="18">
        <f t="shared" si="36"/>
        <v>1.2108429512057295</v>
      </c>
      <c r="AJ44" s="18">
        <f t="shared" si="36"/>
        <v>1.171714653722583</v>
      </c>
      <c r="AK44" s="18">
        <f t="shared" si="36"/>
        <v>1.1346457403174972</v>
      </c>
      <c r="AL44" s="18">
        <f t="shared" si="36"/>
        <v>1.0994777968306206</v>
      </c>
      <c r="AM44" s="18">
        <f t="shared" si="36"/>
        <v>1.0660682505180878</v>
      </c>
      <c r="AN44" s="18">
        <f t="shared" si="36"/>
        <v>1.0342884381720203</v>
      </c>
      <c r="AO44" s="18">
        <f t="shared" si="36"/>
        <v>1.0040219502233845</v>
      </c>
      <c r="AP44" s="18">
        <f aca="true" t="shared" si="37" ref="AP44:AY44">(($A44-(((AP$24+10)/10)+10))*$E$22)/($N$22*((AP$24+10)/10))</f>
        <v>1.3559507523939809</v>
      </c>
      <c r="AQ44" s="18">
        <f t="shared" si="37"/>
        <v>1.3176470588235294</v>
      </c>
      <c r="AR44" s="18">
        <f t="shared" si="37"/>
        <v>1.2810457516339868</v>
      </c>
      <c r="AS44" s="18">
        <f t="shared" si="37"/>
        <v>1.2460358056265985</v>
      </c>
      <c r="AT44" s="18">
        <f t="shared" si="37"/>
        <v>1.2125156445556946</v>
      </c>
      <c r="AU44" s="18">
        <f t="shared" si="37"/>
        <v>1.1803921568627451</v>
      </c>
      <c r="AV44" s="18">
        <f t="shared" si="37"/>
        <v>1.149579831932773</v>
      </c>
      <c r="AW44" s="18">
        <f t="shared" si="37"/>
        <v>1.12</v>
      </c>
      <c r="AX44" s="18">
        <f t="shared" si="37"/>
        <v>1.0915801614763552</v>
      </c>
      <c r="AY44" s="18">
        <f t="shared" si="37"/>
        <v>1.0642533936651584</v>
      </c>
    </row>
    <row r="45" spans="1:51" ht="13.5" customHeight="1">
      <c r="A45" s="19">
        <v>110</v>
      </c>
      <c r="B45" s="20">
        <f aca="true" t="shared" si="38" ref="B45:U45">(($A45-(((B$24+B7982)/10)+10))*$E$22)/($N$22*((B$24+10)/10)*100/$N16)</f>
        <v>15.714635692822187</v>
      </c>
      <c r="C45" s="20">
        <f t="shared" si="38"/>
        <v>11.726750755698967</v>
      </c>
      <c r="D45" s="20">
        <f t="shared" si="38"/>
        <v>9.334019793425036</v>
      </c>
      <c r="E45" s="20">
        <f t="shared" si="38"/>
        <v>7.73886581857575</v>
      </c>
      <c r="F45" s="20">
        <f t="shared" si="38"/>
        <v>6.59947012225483</v>
      </c>
      <c r="G45" s="20">
        <f t="shared" si="38"/>
        <v>5.744923350014141</v>
      </c>
      <c r="H45" s="20">
        <f t="shared" si="38"/>
        <v>5.080275860493605</v>
      </c>
      <c r="I45" s="20">
        <f t="shared" si="38"/>
        <v>4.548557868877175</v>
      </c>
      <c r="J45" s="20">
        <f t="shared" si="38"/>
        <v>4.113515875736461</v>
      </c>
      <c r="K45" s="20">
        <f t="shared" si="38"/>
        <v>3.750980881452532</v>
      </c>
      <c r="L45" s="20">
        <f t="shared" si="38"/>
        <v>3.4442205016738225</v>
      </c>
      <c r="M45" s="20">
        <f t="shared" si="38"/>
        <v>3.181283033292072</v>
      </c>
      <c r="N45" s="20">
        <f t="shared" si="38"/>
        <v>2.9534038940278884</v>
      </c>
      <c r="O45" s="20">
        <f t="shared" si="38"/>
        <v>2.7540096471717272</v>
      </c>
      <c r="P45" s="20">
        <f t="shared" si="38"/>
        <v>2.5780735470045264</v>
      </c>
      <c r="Q45" s="20">
        <f t="shared" si="38"/>
        <v>2.421685902411459</v>
      </c>
      <c r="R45" s="20">
        <f t="shared" si="38"/>
        <v>2.2817601151439777</v>
      </c>
      <c r="S45" s="20">
        <f t="shared" si="38"/>
        <v>2.1558269066032443</v>
      </c>
      <c r="T45" s="20">
        <f t="shared" si="38"/>
        <v>2.0418873369711528</v>
      </c>
      <c r="U45" s="20">
        <f t="shared" si="38"/>
        <v>1.9383059100328874</v>
      </c>
      <c r="V45" s="20">
        <f aca="true" t="shared" si="39" ref="V45:AY45">(($A45-(((V$24+10)/10)+10))*$E$22)/($N$22*((V$24+10)/10)*100/$N16)</f>
        <v>1.823131211030933</v>
      </c>
      <c r="W45" s="20">
        <f t="shared" si="39"/>
        <v>1.737296408251699</v>
      </c>
      <c r="X45" s="20">
        <f t="shared" si="39"/>
        <v>1.6583283896948036</v>
      </c>
      <c r="Y45" s="20">
        <f t="shared" si="39"/>
        <v>1.5854348341038231</v>
      </c>
      <c r="Z45" s="20">
        <f t="shared" si="39"/>
        <v>1.5179408011492117</v>
      </c>
      <c r="AA45" s="20">
        <f t="shared" si="39"/>
        <v>1.4552677705485009</v>
      </c>
      <c r="AB45" s="20">
        <f t="shared" si="39"/>
        <v>1.3969170179202532</v>
      </c>
      <c r="AC45" s="20">
        <f t="shared" si="39"/>
        <v>1.342456315467222</v>
      </c>
      <c r="AD45" s="20">
        <f t="shared" si="39"/>
        <v>1.2915092067208378</v>
      </c>
      <c r="AE45" s="20">
        <f t="shared" si="39"/>
        <v>1.2437462922711027</v>
      </c>
      <c r="AF45" s="20">
        <f t="shared" si="39"/>
        <v>1.1988780999092303</v>
      </c>
      <c r="AG45" s="20">
        <f t="shared" si="39"/>
        <v>1.1566492129804091</v>
      </c>
      <c r="AH45" s="20">
        <f t="shared" si="39"/>
        <v>1.1168334053046636</v>
      </c>
      <c r="AI45" s="20">
        <f t="shared" si="39"/>
        <v>1.0792295869442372</v>
      </c>
      <c r="AJ45" s="20">
        <f t="shared" si="39"/>
        <v>1.0436584074141042</v>
      </c>
      <c r="AK45" s="20">
        <f t="shared" si="39"/>
        <v>1.0099593952276624</v>
      </c>
      <c r="AL45" s="20">
        <f t="shared" si="39"/>
        <v>0.9779885375123201</v>
      </c>
      <c r="AM45" s="20">
        <f t="shared" si="39"/>
        <v>0.9476162226827448</v>
      </c>
      <c r="AN45" s="20">
        <f t="shared" si="39"/>
        <v>0.9187254841863197</v>
      </c>
      <c r="AO45" s="20">
        <f t="shared" si="39"/>
        <v>0.8912104951421053</v>
      </c>
      <c r="AP45" s="20">
        <f t="shared" si="39"/>
        <v>0.86497527303018</v>
      </c>
      <c r="AQ45" s="20">
        <f t="shared" si="39"/>
        <v>0.8399325610142512</v>
      </c>
      <c r="AR45" s="20">
        <f t="shared" si="39"/>
        <v>0.8160028584212526</v>
      </c>
      <c r="AS45" s="20">
        <f t="shared" si="39"/>
        <v>0.7931135776801234</v>
      </c>
      <c r="AT45" s="20">
        <f t="shared" si="39"/>
        <v>0.7711983088854253</v>
      </c>
      <c r="AU45" s="20">
        <f t="shared" si="39"/>
        <v>0.7501961762905064</v>
      </c>
      <c r="AV45" s="20">
        <f t="shared" si="39"/>
        <v>0.7300512735974208</v>
      </c>
      <c r="AW45" s="20">
        <f t="shared" si="39"/>
        <v>0.7107121670120587</v>
      </c>
      <c r="AX45" s="20">
        <f t="shared" si="39"/>
        <v>0.6921314567633774</v>
      </c>
      <c r="AY45" s="20">
        <f t="shared" si="39"/>
        <v>0.6742653892165684</v>
      </c>
    </row>
    <row r="46" spans="1:51" ht="13.5" customHeight="1">
      <c r="A46" s="19">
        <v>100</v>
      </c>
      <c r="B46" s="18">
        <f aca="true" t="shared" si="40" ref="B46:AG46">(($A46-(((B$24+10)/10)+10))*$E$22)/($N$22*((B$24+10)/10)*100/$N16)</f>
        <v>13.977339284570487</v>
      </c>
      <c r="C46" s="18">
        <f t="shared" si="40"/>
        <v>10.423778449510193</v>
      </c>
      <c r="D46" s="18">
        <f t="shared" si="40"/>
        <v>8.291641948474018</v>
      </c>
      <c r="E46" s="18">
        <f t="shared" si="40"/>
        <v>6.8702176144499</v>
      </c>
      <c r="F46" s="18">
        <f t="shared" si="40"/>
        <v>5.854914518718387</v>
      </c>
      <c r="G46" s="18">
        <f t="shared" si="40"/>
        <v>5.093437196919754</v>
      </c>
      <c r="H46" s="18">
        <f t="shared" si="40"/>
        <v>4.501177057743038</v>
      </c>
      <c r="I46" s="18">
        <f t="shared" si="40"/>
        <v>4.0273689464016655</v>
      </c>
      <c r="J46" s="18">
        <f t="shared" si="40"/>
        <v>3.6397077643950886</v>
      </c>
      <c r="K46" s="18">
        <f t="shared" si="40"/>
        <v>3.316656779389607</v>
      </c>
      <c r="L46" s="18">
        <f t="shared" si="40"/>
        <v>3.0433059459234304</v>
      </c>
      <c r="M46" s="18">
        <f t="shared" si="40"/>
        <v>2.8090052315238507</v>
      </c>
      <c r="N46" s="18">
        <f t="shared" si="40"/>
        <v>2.6059446123775487</v>
      </c>
      <c r="O46" s="18">
        <f t="shared" si="40"/>
        <v>2.4282665706245337</v>
      </c>
      <c r="P46" s="18">
        <f t="shared" si="40"/>
        <v>2.2714918279012855</v>
      </c>
      <c r="Q46" s="18">
        <f t="shared" si="40"/>
        <v>2.1321365010361757</v>
      </c>
      <c r="R46" s="18">
        <f t="shared" si="40"/>
        <v>2.007450155946341</v>
      </c>
      <c r="S46" s="18">
        <f t="shared" si="40"/>
        <v>1.8952324453654896</v>
      </c>
      <c r="T46" s="18">
        <f t="shared" si="40"/>
        <v>1.7937021357923384</v>
      </c>
      <c r="U46" s="18">
        <f t="shared" si="40"/>
        <v>1.7014018543622011</v>
      </c>
      <c r="V46" s="18">
        <f t="shared" si="40"/>
        <v>1.6171276843607711</v>
      </c>
      <c r="W46" s="18">
        <f t="shared" si="40"/>
        <v>1.5398763618594604</v>
      </c>
      <c r="X46" s="18">
        <f t="shared" si="40"/>
        <v>1.4688051451582547</v>
      </c>
      <c r="Y46" s="18">
        <f t="shared" si="40"/>
        <v>1.4032009451263723</v>
      </c>
      <c r="Z46" s="18">
        <f t="shared" si="40"/>
        <v>1.342456315467222</v>
      </c>
      <c r="AA46" s="18">
        <f t="shared" si="40"/>
        <v>1.2860505879265822</v>
      </c>
      <c r="AB46" s="18">
        <f t="shared" si="40"/>
        <v>1.2335349105611593</v>
      </c>
      <c r="AC46" s="18">
        <f t="shared" si="40"/>
        <v>1.1845202783534312</v>
      </c>
      <c r="AD46" s="18">
        <f t="shared" si="40"/>
        <v>1.1386678804816854</v>
      </c>
      <c r="AE46" s="18">
        <f t="shared" si="40"/>
        <v>1.0956812574769237</v>
      </c>
      <c r="AF46" s="18">
        <f t="shared" si="40"/>
        <v>1.0552998843512387</v>
      </c>
      <c r="AG46" s="18">
        <f t="shared" si="40"/>
        <v>1.0172938861152996</v>
      </c>
      <c r="AH46" s="18">
        <f aca="true" t="shared" si="41" ref="AH46:AY46">(($A46-(((AH$24+10)/10)+10))*$E$22)/($N$22*((AH$24+10)/10)*100/$N16)</f>
        <v>0.9814596592071285</v>
      </c>
      <c r="AI46" s="18">
        <f t="shared" si="41"/>
        <v>0.9476162226827448</v>
      </c>
      <c r="AJ46" s="18">
        <f t="shared" si="41"/>
        <v>0.9156021611056251</v>
      </c>
      <c r="AK46" s="18">
        <f t="shared" si="41"/>
        <v>0.8852730501378275</v>
      </c>
      <c r="AL46" s="18">
        <f t="shared" si="41"/>
        <v>0.8564992781940195</v>
      </c>
      <c r="AM46" s="18">
        <f t="shared" si="41"/>
        <v>0.8291641948474017</v>
      </c>
      <c r="AN46" s="18">
        <f t="shared" si="41"/>
        <v>0.8031625302006191</v>
      </c>
      <c r="AO46" s="18">
        <f t="shared" si="41"/>
        <v>0.7783990400608262</v>
      </c>
      <c r="AP46" s="18">
        <f t="shared" si="41"/>
        <v>0.7547873401600933</v>
      </c>
      <c r="AQ46" s="18">
        <f t="shared" si="41"/>
        <v>0.7322488993457574</v>
      </c>
      <c r="AR46" s="18">
        <f t="shared" si="41"/>
        <v>0.7107121670120587</v>
      </c>
      <c r="AS46" s="18">
        <f t="shared" si="41"/>
        <v>0.6901118143450424</v>
      </c>
      <c r="AT46" s="18">
        <f t="shared" si="41"/>
        <v>0.6703880724298141</v>
      </c>
      <c r="AU46" s="18">
        <f t="shared" si="41"/>
        <v>0.6514861530943871</v>
      </c>
      <c r="AV46" s="18">
        <f t="shared" si="41"/>
        <v>0.6333557406706101</v>
      </c>
      <c r="AW46" s="18">
        <f t="shared" si="41"/>
        <v>0.6159505447437842</v>
      </c>
      <c r="AX46" s="18">
        <f t="shared" si="41"/>
        <v>0.599227905519971</v>
      </c>
      <c r="AY46" s="18">
        <f t="shared" si="41"/>
        <v>0.583148444727843</v>
      </c>
    </row>
    <row r="79" spans="7:14" ht="13.5" customHeight="1">
      <c r="G79" s="7"/>
      <c r="H79" s="7"/>
      <c r="I79" s="7"/>
      <c r="J79" s="7"/>
      <c r="K79" s="7"/>
      <c r="L79" s="7"/>
      <c r="M79" s="10"/>
      <c r="N79" s="10"/>
    </row>
    <row r="80" spans="12:14" ht="13.5" customHeight="1">
      <c r="L80" s="7"/>
      <c r="M80" s="10"/>
      <c r="N80" s="10"/>
    </row>
    <row r="81" spans="12:14" ht="13.5" customHeight="1">
      <c r="L81" s="7"/>
      <c r="M81" s="10"/>
      <c r="N81" s="10"/>
    </row>
    <row r="82" spans="12:14" ht="13.5" customHeight="1">
      <c r="L82" s="7"/>
      <c r="M82" s="10"/>
      <c r="N82" s="10"/>
    </row>
    <row r="83" spans="12:14" ht="13.5" customHeight="1">
      <c r="L83" s="7"/>
      <c r="M83" s="10"/>
      <c r="N83" s="10"/>
    </row>
    <row r="84" spans="12:14" ht="13.5" customHeight="1">
      <c r="L84" s="7"/>
      <c r="M84" s="10"/>
      <c r="N84" s="10"/>
    </row>
    <row r="85" spans="12:14" ht="13.5" customHeight="1">
      <c r="L85" s="7"/>
      <c r="M85" s="10"/>
      <c r="N85" s="10"/>
    </row>
    <row r="86" spans="12:14" ht="13.5" customHeight="1">
      <c r="L86" s="7"/>
      <c r="M86" s="10"/>
      <c r="N86" s="10"/>
    </row>
    <row r="87" spans="12:14" ht="13.5" customHeight="1">
      <c r="L87" s="7"/>
      <c r="M87" s="10"/>
      <c r="N87" s="10"/>
    </row>
    <row r="88" spans="12:14" ht="13.5" customHeight="1">
      <c r="L88" s="7"/>
      <c r="M88" s="10"/>
      <c r="N88" s="10"/>
    </row>
    <row r="89" spans="12:14" ht="13.5" customHeight="1">
      <c r="L89" s="7"/>
      <c r="M89" s="10"/>
      <c r="N89" s="10"/>
    </row>
    <row r="90" spans="12:14" ht="13.5" customHeight="1">
      <c r="L90" s="7"/>
      <c r="M90" s="10"/>
      <c r="N90" s="10"/>
    </row>
  </sheetData>
  <sheetProtection sheet="1" objects="1" scenarios="1"/>
  <mergeCells count="32">
    <mergeCell ref="F23:J23"/>
    <mergeCell ref="A18:D18"/>
    <mergeCell ref="A19:D19"/>
    <mergeCell ref="I19:O19"/>
    <mergeCell ref="B21:N21"/>
    <mergeCell ref="A16:D16"/>
    <mergeCell ref="H16:M16"/>
    <mergeCell ref="A7:C7"/>
    <mergeCell ref="A12:C12"/>
    <mergeCell ref="A14:C14"/>
    <mergeCell ref="A10:C10"/>
    <mergeCell ref="K10:M10"/>
    <mergeCell ref="J6:K6"/>
    <mergeCell ref="A11:C11"/>
    <mergeCell ref="J11:N11"/>
    <mergeCell ref="B22:D22"/>
    <mergeCell ref="K22:M22"/>
    <mergeCell ref="F5:H6"/>
    <mergeCell ref="J5:O5"/>
    <mergeCell ref="H14:M14"/>
    <mergeCell ref="A15:C15"/>
    <mergeCell ref="H15:M15"/>
    <mergeCell ref="A1:O1"/>
    <mergeCell ref="S9:T9"/>
    <mergeCell ref="A2:O2"/>
    <mergeCell ref="A3:O3"/>
    <mergeCell ref="A4:D4"/>
    <mergeCell ref="A5:C5"/>
    <mergeCell ref="R2:V2"/>
    <mergeCell ref="A8:C8"/>
    <mergeCell ref="A9:C9"/>
    <mergeCell ref="A6:C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ss7v0533</cp:lastModifiedBy>
  <cp:lastPrinted>2010-10-09T09:47:59Z</cp:lastPrinted>
  <dcterms:created xsi:type="dcterms:W3CDTF">2010-10-09T06:13:20Z</dcterms:created>
  <dcterms:modified xsi:type="dcterms:W3CDTF">2011-02-24T15:07:46Z</dcterms:modified>
  <cp:category/>
  <cp:version/>
  <cp:contentType/>
  <cp:contentStatus/>
</cp:coreProperties>
</file>